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浩司\Documents\Koji Documents\My Webs\myweb0_work_kandai\GRS_test\"/>
    </mc:Choice>
  </mc:AlternateContent>
  <bookViews>
    <workbookView xWindow="0" yWindow="0" windowWidth="20490" windowHeight="7920"/>
  </bookViews>
  <sheets>
    <sheet name="PortfolioがAだけの場合" sheetId="3" r:id="rId1"/>
    <sheet name="PortfolioがA,B,Cの3つの場合" sheetId="5" r:id="rId2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8" i="5" l="1"/>
  <c r="V30" i="5"/>
  <c r="V40" i="5"/>
  <c r="Z22" i="5" a="1"/>
  <c r="AA22" i="5" s="1"/>
  <c r="V36" i="5"/>
  <c r="AA18" i="5"/>
  <c r="AB18" i="5"/>
  <c r="Z18" i="5"/>
  <c r="W20" i="5"/>
  <c r="W19" i="5"/>
  <c r="W18" i="5"/>
  <c r="AB24" i="5" l="1"/>
  <c r="Z22" i="5"/>
  <c r="AA24" i="5"/>
  <c r="Z24" i="5"/>
  <c r="AB23" i="5"/>
  <c r="AA23" i="5"/>
  <c r="Z23" i="5"/>
  <c r="AB22" i="5"/>
  <c r="W14" i="5"/>
  <c r="AB13" i="5" s="1"/>
  <c r="W13" i="5"/>
  <c r="AA13" i="5" s="1"/>
  <c r="W12" i="5"/>
  <c r="Z13" i="5" s="1"/>
  <c r="Y5" i="5"/>
  <c r="X4" i="5"/>
  <c r="W3" i="5"/>
  <c r="S30" i="3"/>
  <c r="W8" i="5" l="1" a="1"/>
  <c r="W9" i="5" s="1"/>
  <c r="V22" i="5" a="1"/>
  <c r="S26" i="3"/>
  <c r="S18" i="3"/>
  <c r="S20" i="3"/>
  <c r="T14" i="3"/>
  <c r="Y13" i="3" s="1"/>
  <c r="T13" i="3"/>
  <c r="X13" i="3" s="1"/>
  <c r="T12" i="3"/>
  <c r="W13" i="3" s="1"/>
  <c r="X10" i="5" l="1"/>
  <c r="W10" i="5"/>
  <c r="W8" i="5"/>
  <c r="Y8" i="5"/>
  <c r="Y10" i="5"/>
  <c r="Y9" i="5"/>
  <c r="X8" i="5"/>
  <c r="V16" i="5" s="1"/>
  <c r="X9" i="5"/>
  <c r="W22" i="5"/>
  <c r="V24" i="5"/>
  <c r="W23" i="5"/>
  <c r="X24" i="5"/>
  <c r="W24" i="5"/>
  <c r="V22" i="5"/>
  <c r="X23" i="5"/>
  <c r="V23" i="5"/>
  <c r="X22" i="5"/>
  <c r="V5" i="3"/>
  <c r="U4" i="3"/>
  <c r="T3" i="3"/>
  <c r="V26" i="5" l="1" a="1"/>
  <c r="W28" i="5" s="1"/>
  <c r="V27" i="5"/>
  <c r="X26" i="5"/>
  <c r="X27" i="5"/>
  <c r="T8" i="3" a="1"/>
  <c r="T8" i="3" s="1"/>
  <c r="W27" i="5" l="1"/>
  <c r="V26" i="5"/>
  <c r="X28" i="5"/>
  <c r="V28" i="5"/>
  <c r="W26" i="5"/>
  <c r="V9" i="3"/>
  <c r="T10" i="3"/>
  <c r="V8" i="3"/>
  <c r="U8" i="3"/>
  <c r="V10" i="3"/>
  <c r="U10" i="3"/>
  <c r="U9" i="3"/>
  <c r="T9" i="3"/>
  <c r="S16" i="3" l="1"/>
  <c r="S28" i="3" l="1"/>
  <c r="S31" i="3" s="1"/>
</calcChain>
</file>

<file path=xl/comments1.xml><?xml version="1.0" encoding="utf-8"?>
<comments xmlns="http://schemas.openxmlformats.org/spreadsheetml/2006/main">
  <authors>
    <author>太田浩司</author>
  </authors>
  <commentList>
    <comment ref="V2" authorId="0" shapeId="0">
      <text>
        <r>
          <rPr>
            <sz val="9"/>
            <color indexed="81"/>
            <rFont val="ＭＳ Ｐゴシック"/>
            <family val="3"/>
            <charset val="128"/>
          </rPr>
          <t>MP, SMB, HMLの共分散行列（Excel function共分散）</t>
        </r>
      </text>
    </comment>
    <comment ref="J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残差二乗和</t>
        </r>
      </text>
    </comment>
    <comment ref="S28" authorId="0" shapeId="0">
      <text>
        <r>
          <rPr>
            <sz val="9"/>
            <color indexed="81"/>
            <rFont val="ＭＳ Ｐゴシック"/>
            <family val="3"/>
            <charset val="128"/>
          </rPr>
          <t>GRS検定統計量</t>
        </r>
      </text>
    </comment>
  </commentList>
</comments>
</file>

<file path=xl/comments2.xml><?xml version="1.0" encoding="utf-8"?>
<comments xmlns="http://schemas.openxmlformats.org/spreadsheetml/2006/main">
  <authors>
    <author>太田浩司</author>
  </authors>
  <commentList>
    <comment ref="Y2" authorId="0" shapeId="0">
      <text>
        <r>
          <rPr>
            <sz val="9"/>
            <color indexed="81"/>
            <rFont val="ＭＳ Ｐゴシック"/>
            <family val="3"/>
            <charset val="128"/>
          </rPr>
          <t>MP, SMB, HMLの共分散行列（Excel function共分散）</t>
        </r>
      </text>
    </comment>
    <comment ref="V38" authorId="0" shapeId="0">
      <text>
        <r>
          <rPr>
            <sz val="9"/>
            <color indexed="81"/>
            <rFont val="ＭＳ Ｐゴシック"/>
            <family val="3"/>
            <charset val="128"/>
          </rPr>
          <t>GRS検定統計量</t>
        </r>
      </text>
    </comment>
  </commentList>
</comments>
</file>

<file path=xl/sharedStrings.xml><?xml version="1.0" encoding="utf-8"?>
<sst xmlns="http://schemas.openxmlformats.org/spreadsheetml/2006/main" count="244" uniqueCount="71">
  <si>
    <t>年月</t>
  </si>
  <si>
    <t>t</t>
  </si>
  <si>
    <t>MP</t>
  </si>
  <si>
    <t>SMB</t>
  </si>
  <si>
    <t>HML</t>
  </si>
  <si>
    <t>r(portA)-rf</t>
  </si>
  <si>
    <t>r(portB)-rf</t>
    <phoneticPr fontId="1"/>
  </si>
  <si>
    <t>r(portC)-rf</t>
    <phoneticPr fontId="1"/>
  </si>
  <si>
    <t>概要</t>
  </si>
  <si>
    <t>回帰統計</t>
  </si>
  <si>
    <t>重相関 R</t>
  </si>
  <si>
    <t>重決定 R2</t>
  </si>
  <si>
    <t>補正 R2</t>
  </si>
  <si>
    <t>標準誤差</t>
  </si>
  <si>
    <t>観測数</t>
  </si>
  <si>
    <t>分散分析表</t>
  </si>
  <si>
    <t>回帰</t>
  </si>
  <si>
    <t>残差</t>
  </si>
  <si>
    <t>合計</t>
  </si>
  <si>
    <t>切片</t>
  </si>
  <si>
    <t>自由度</t>
  </si>
  <si>
    <t>変動</t>
  </si>
  <si>
    <t>分散</t>
  </si>
  <si>
    <t>観測された分散比</t>
  </si>
  <si>
    <t>有意 F</t>
  </si>
  <si>
    <t>係数</t>
  </si>
  <si>
    <t xml:space="preserve">t </t>
  </si>
  <si>
    <t>P-値</t>
  </si>
  <si>
    <t>下限 95%</t>
  </si>
  <si>
    <t>上限 95%</t>
  </si>
  <si>
    <t>下限 95.0%</t>
  </si>
  <si>
    <t>上限 95.0%</t>
  </si>
  <si>
    <t>残差出力</t>
  </si>
  <si>
    <t>観測値</t>
  </si>
  <si>
    <t>予測値: r(portA)-rf</t>
  </si>
  <si>
    <t>E[MP]</t>
  </si>
  <si>
    <t>E[SMB]</t>
  </si>
  <si>
    <t>E[HML]</t>
  </si>
  <si>
    <t>(T-N-K)/N</t>
    <phoneticPr fontId="1"/>
  </si>
  <si>
    <t>α^2</t>
    <phoneticPr fontId="1"/>
  </si>
  <si>
    <t>Ω^(-1)</t>
    <phoneticPr fontId="1"/>
  </si>
  <si>
    <t>Ω</t>
    <phoneticPr fontId="1"/>
  </si>
  <si>
    <t>E[f]</t>
    <phoneticPr fontId="1"/>
  </si>
  <si>
    <t>E[f]'</t>
    <phoneticPr fontId="1"/>
  </si>
  <si>
    <t>記号</t>
    <rPh sb="0" eb="2">
      <t>キゴウ</t>
    </rPh>
    <phoneticPr fontId="1"/>
  </si>
  <si>
    <t>E[f]'*Ω^(-1)*E[f]</t>
    <phoneticPr fontId="1"/>
  </si>
  <si>
    <t>Σ</t>
    <phoneticPr fontId="1"/>
  </si>
  <si>
    <t>T</t>
    <phoneticPr fontId="1"/>
  </si>
  <si>
    <t>N</t>
    <phoneticPr fontId="1"/>
  </si>
  <si>
    <t>K</t>
    <phoneticPr fontId="1"/>
  </si>
  <si>
    <t>F(N, T-N-K)</t>
    <phoneticPr fontId="1"/>
  </si>
  <si>
    <t>p-値</t>
    <rPh sb="2" eb="3">
      <t>チ</t>
    </rPh>
    <phoneticPr fontId="1"/>
  </si>
  <si>
    <t>t値</t>
    <rPh sb="1" eb="2">
      <t>チ</t>
    </rPh>
    <phoneticPr fontId="1"/>
  </si>
  <si>
    <t>GRS検定統計量</t>
    <rPh sb="3" eb="5">
      <t>ケンテイ</t>
    </rPh>
    <rPh sb="5" eb="8">
      <t>トウケイリョウ</t>
    </rPh>
    <phoneticPr fontId="1"/>
  </si>
  <si>
    <t>portA残差</t>
    <phoneticPr fontId="1"/>
  </si>
  <si>
    <t>予測値: r(portB)-rf</t>
  </si>
  <si>
    <t>portB残差</t>
    <phoneticPr fontId="1"/>
  </si>
  <si>
    <t>portA</t>
    <phoneticPr fontId="1"/>
  </si>
  <si>
    <t>portB</t>
    <phoneticPr fontId="1"/>
  </si>
  <si>
    <t>予測値: r(portC)-rf</t>
  </si>
  <si>
    <t>portC残差</t>
    <phoneticPr fontId="1"/>
  </si>
  <si>
    <t>portC</t>
    <phoneticPr fontId="1"/>
  </si>
  <si>
    <t>αが3つなので，GRS検定はF検定となる．</t>
    <rPh sb="11" eb="13">
      <t>ケンテイ</t>
    </rPh>
    <rPh sb="15" eb="17">
      <t>ケンテイ</t>
    </rPh>
    <phoneticPr fontId="1"/>
  </si>
  <si>
    <t>αが1つなので，GRS検定は，実質的にｔ検定と同じになる．</t>
    <rPh sb="11" eb="13">
      <t>ケンテイ</t>
    </rPh>
    <rPh sb="15" eb="18">
      <t>ジッシツテキ</t>
    </rPh>
    <rPh sb="20" eb="22">
      <t>ケンテイ</t>
    </rPh>
    <rPh sb="23" eb="24">
      <t>オナ</t>
    </rPh>
    <phoneticPr fontId="1"/>
  </si>
  <si>
    <t>α'</t>
    <phoneticPr fontId="1"/>
  </si>
  <si>
    <t>α</t>
    <phoneticPr fontId="1"/>
  </si>
  <si>
    <t>portA</t>
    <phoneticPr fontId="1"/>
  </si>
  <si>
    <t>α'Σ^(-1)α</t>
    <phoneticPr fontId="1"/>
  </si>
  <si>
    <t>Σ^(-1)</t>
    <phoneticPr fontId="1"/>
  </si>
  <si>
    <r>
      <t>p-</t>
    </r>
    <r>
      <rPr>
        <sz val="10"/>
        <color theme="1"/>
        <rFont val="ＭＳ Ｐゴシック"/>
        <family val="3"/>
        <charset val="128"/>
      </rPr>
      <t>値</t>
    </r>
    <rPh sb="2" eb="3">
      <t>チ</t>
    </rPh>
    <phoneticPr fontId="1"/>
  </si>
  <si>
    <t>TΣ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</si>
</sst>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10"/>
      <color theme="1"/>
      <name val="ＭＳ Ｐゴシック"/>
      <family val="1"/>
      <scheme val="maj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b/>
      <sz val="9"/>
      <color indexed="81"/>
      <name val="ＭＳ Ｐゴシック"/>
      <family val="3"/>
      <charset val="128"/>
    </font>
    <font>
      <b/>
      <sz val="10"/>
      <color theme="1"/>
      <name val="Times New Roman"/>
      <family val="1"/>
    </font>
    <font>
      <b/>
      <u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sz val="10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 applyAlignment="1">
      <alignment horizontal="center"/>
    </xf>
    <xf numFmtId="0" fontId="5" fillId="0" borderId="0" xfId="0" applyFont="1">
      <alignment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5" fillId="0" borderId="2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0" fontId="4" fillId="0" borderId="0" xfId="0" applyFont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3" borderId="0" xfId="0" applyFont="1" applyFill="1">
      <alignment vertical="center"/>
    </xf>
    <xf numFmtId="0" fontId="5" fillId="3" borderId="1" xfId="0" applyFont="1" applyFill="1" applyBorder="1">
      <alignment vertical="center"/>
    </xf>
    <xf numFmtId="0" fontId="5" fillId="4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5" borderId="0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5" fillId="6" borderId="0" xfId="0" applyFont="1" applyFill="1" applyBorder="1" applyAlignment="1">
      <alignment vertical="center"/>
    </xf>
    <xf numFmtId="0" fontId="5" fillId="7" borderId="0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5" fillId="6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5" fillId="7" borderId="0" xfId="0" applyFont="1" applyFill="1">
      <alignment vertical="center"/>
    </xf>
    <xf numFmtId="0" fontId="9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Continuous" vertical="center"/>
    </xf>
    <xf numFmtId="0" fontId="10" fillId="0" borderId="0" xfId="0" applyFo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11" fillId="0" borderId="0" xfId="0" applyFont="1" applyAlignment="1">
      <alignment horizontal="center" vertical="center"/>
    </xf>
    <xf numFmtId="0" fontId="5" fillId="8" borderId="0" xfId="0" applyFont="1" applyFill="1">
      <alignment vertical="center"/>
    </xf>
    <xf numFmtId="0" fontId="5" fillId="8" borderId="0" xfId="0" applyFont="1" applyFill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8" fillId="0" borderId="0" xfId="0" applyFont="1">
      <alignment vertical="center"/>
    </xf>
    <xf numFmtId="0" fontId="11" fillId="0" borderId="0" xfId="0" applyFont="1" applyBorder="1">
      <alignment vertical="center"/>
    </xf>
    <xf numFmtId="0" fontId="11" fillId="0" borderId="0" xfId="0" applyFont="1">
      <alignment vertical="center"/>
    </xf>
    <xf numFmtId="0" fontId="8" fillId="0" borderId="0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5" fillId="0" borderId="0" xfId="0" applyNumberFormat="1" applyFont="1">
      <alignment vertical="center"/>
    </xf>
    <xf numFmtId="0" fontId="5" fillId="9" borderId="0" xfId="0" applyFont="1" applyFill="1">
      <alignment vertical="center"/>
    </xf>
    <xf numFmtId="0" fontId="0" fillId="0" borderId="0" xfId="0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5" fillId="10" borderId="0" xfId="0" applyFont="1" applyFill="1">
      <alignment vertical="center"/>
    </xf>
    <xf numFmtId="0" fontId="0" fillId="10" borderId="0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1</xdr:row>
          <xdr:rowOff>28575</xdr:rowOff>
        </xdr:from>
        <xdr:to>
          <xdr:col>16</xdr:col>
          <xdr:colOff>504825</xdr:colOff>
          <xdr:row>4</xdr:row>
          <xdr:rowOff>95250</xdr:rowOff>
        </xdr:to>
        <xdr:sp macro="" textlink="">
          <xdr:nvSpPr>
            <xdr:cNvPr id="5131" name="Object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571501</xdr:colOff>
      <xdr:row>28</xdr:row>
      <xdr:rowOff>158751</xdr:rowOff>
    </xdr:from>
    <xdr:to>
      <xdr:col>15</xdr:col>
      <xdr:colOff>31751</xdr:colOff>
      <xdr:row>30</xdr:row>
      <xdr:rowOff>137583</xdr:rowOff>
    </xdr:to>
    <xdr:sp macro="" textlink="">
      <xdr:nvSpPr>
        <xdr:cNvPr id="2" name="線吹き出し 1 (枠付き) 1"/>
        <xdr:cNvSpPr/>
      </xdr:nvSpPr>
      <xdr:spPr>
        <a:xfrm>
          <a:off x="9207501" y="4445001"/>
          <a:ext cx="857250" cy="317499"/>
        </a:xfrm>
        <a:prstGeom prst="borderCallout1">
          <a:avLst>
            <a:gd name="adj1" fmla="val 18750"/>
            <a:gd name="adj2" fmla="val -8333"/>
            <a:gd name="adj3" fmla="val -566390"/>
            <a:gd name="adj4" fmla="val -223149"/>
          </a:avLst>
        </a:prstGeom>
        <a:noFill/>
        <a:ln w="19050">
          <a:solidFill>
            <a:schemeClr val="tx1"/>
          </a:solidFill>
          <a:headEnd w="lg" len="med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等しくなる</a:t>
          </a:r>
        </a:p>
      </xdr:txBody>
    </xdr:sp>
    <xdr:clientData/>
  </xdr:twoCellAnchor>
  <xdr:twoCellAnchor>
    <xdr:from>
      <xdr:col>15</xdr:col>
      <xdr:colOff>31751</xdr:colOff>
      <xdr:row>29</xdr:row>
      <xdr:rowOff>148167</xdr:rowOff>
    </xdr:from>
    <xdr:to>
      <xdr:col>17</xdr:col>
      <xdr:colOff>338666</xdr:colOff>
      <xdr:row>29</xdr:row>
      <xdr:rowOff>148168</xdr:rowOff>
    </xdr:to>
    <xdr:cxnSp macro="">
      <xdr:nvCxnSpPr>
        <xdr:cNvPr id="4" name="直線矢印コネクタ 3"/>
        <xdr:cNvCxnSpPr>
          <a:stCxn id="2" idx="0"/>
        </xdr:cNvCxnSpPr>
      </xdr:nvCxnSpPr>
      <xdr:spPr>
        <a:xfrm flipV="1">
          <a:off x="10064751" y="4603750"/>
          <a:ext cx="1693332" cy="1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1</xdr:row>
          <xdr:rowOff>28575</xdr:rowOff>
        </xdr:from>
        <xdr:to>
          <xdr:col>19</xdr:col>
          <xdr:colOff>504825</xdr:colOff>
          <xdr:row>4</xdr:row>
          <xdr:rowOff>95250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687916</xdr:colOff>
      <xdr:row>36</xdr:row>
      <xdr:rowOff>84666</xdr:rowOff>
    </xdr:from>
    <xdr:to>
      <xdr:col>26</xdr:col>
      <xdr:colOff>126999</xdr:colOff>
      <xdr:row>38</xdr:row>
      <xdr:rowOff>84665</xdr:rowOff>
    </xdr:to>
    <xdr:sp macro="" textlink="">
      <xdr:nvSpPr>
        <xdr:cNvPr id="3" name="線吹き出し 1 (枠付き) 2"/>
        <xdr:cNvSpPr/>
      </xdr:nvSpPr>
      <xdr:spPr>
        <a:xfrm>
          <a:off x="17356666" y="5926666"/>
          <a:ext cx="857250" cy="317499"/>
        </a:xfrm>
        <a:prstGeom prst="borderCallout1">
          <a:avLst>
            <a:gd name="adj1" fmla="val 18750"/>
            <a:gd name="adj2" fmla="val -8333"/>
            <a:gd name="adj3" fmla="val 1196949"/>
            <a:gd name="adj4" fmla="val -724384"/>
          </a:avLst>
        </a:prstGeom>
        <a:noFill/>
        <a:ln w="19050">
          <a:solidFill>
            <a:schemeClr val="tx1"/>
          </a:solidFill>
          <a:headEnd w="lg" len="med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等しくなる</a:t>
          </a:r>
        </a:p>
      </xdr:txBody>
    </xdr:sp>
    <xdr:clientData/>
  </xdr:twoCellAnchor>
  <xdr:twoCellAnchor>
    <xdr:from>
      <xdr:col>26</xdr:col>
      <xdr:colOff>179916</xdr:colOff>
      <xdr:row>24</xdr:row>
      <xdr:rowOff>10583</xdr:rowOff>
    </xdr:from>
    <xdr:to>
      <xdr:col>27</xdr:col>
      <xdr:colOff>370416</xdr:colOff>
      <xdr:row>36</xdr:row>
      <xdr:rowOff>105834</xdr:rowOff>
    </xdr:to>
    <xdr:cxnSp macro="">
      <xdr:nvCxnSpPr>
        <xdr:cNvPr id="4" name="直線矢印コネクタ 3"/>
        <xdr:cNvCxnSpPr/>
      </xdr:nvCxnSpPr>
      <xdr:spPr>
        <a:xfrm flipV="1">
          <a:off x="18266833" y="3905250"/>
          <a:ext cx="889000" cy="2042584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1"/>
  <sheetViews>
    <sheetView tabSelected="1" zoomScale="90" zoomScaleNormal="90" workbookViewId="0"/>
  </sheetViews>
  <sheetFormatPr defaultRowHeight="12" x14ac:dyDescent="0.15"/>
  <cols>
    <col min="1" max="1" width="6.875" style="2" customWidth="1"/>
    <col min="2" max="2" width="4.625" style="2" customWidth="1"/>
    <col min="3" max="3" width="10.25" style="2" customWidth="1"/>
    <col min="4" max="6" width="9.125" style="2" bestFit="1" customWidth="1"/>
    <col min="7" max="7" width="4.875" style="2" customWidth="1"/>
    <col min="8" max="16" width="9.125" style="2" bestFit="1" customWidth="1"/>
    <col min="17" max="17" width="9" style="2"/>
    <col min="18" max="18" width="17" style="2" customWidth="1"/>
    <col min="19" max="21" width="9.625" style="2" bestFit="1" customWidth="1"/>
    <col min="22" max="22" width="9.5" style="2" bestFit="1" customWidth="1"/>
    <col min="23" max="25" width="9.125" style="2" bestFit="1" customWidth="1"/>
    <col min="26" max="16384" width="9" style="2"/>
  </cols>
  <sheetData>
    <row r="1" spans="1:26" s="4" customFormat="1" ht="12.75" thickBot="1" x14ac:dyDescent="0.2">
      <c r="A1" s="4" t="s">
        <v>0</v>
      </c>
      <c r="B1" s="4" t="s">
        <v>1</v>
      </c>
      <c r="C1" s="4" t="s">
        <v>5</v>
      </c>
      <c r="D1" s="4" t="s">
        <v>2</v>
      </c>
      <c r="E1" s="4" t="s">
        <v>3</v>
      </c>
      <c r="F1" s="4" t="s">
        <v>4</v>
      </c>
      <c r="H1" s="2" t="s">
        <v>8</v>
      </c>
      <c r="I1" s="2"/>
      <c r="J1" s="2"/>
      <c r="K1" s="2"/>
      <c r="L1" s="4" t="s">
        <v>53</v>
      </c>
      <c r="M1" s="2"/>
      <c r="N1" s="2"/>
      <c r="O1" s="2"/>
      <c r="P1" s="2"/>
      <c r="R1" s="14" t="s">
        <v>44</v>
      </c>
      <c r="S1" s="2"/>
      <c r="T1" s="2"/>
      <c r="U1" s="2"/>
      <c r="V1" s="2"/>
      <c r="W1" s="2"/>
      <c r="X1" s="2"/>
      <c r="Y1" s="2"/>
      <c r="Z1" s="2"/>
    </row>
    <row r="2" spans="1:26" ht="12.75" thickBot="1" x14ac:dyDescent="0.2">
      <c r="A2" s="2">
        <v>198810</v>
      </c>
      <c r="B2" s="2">
        <v>-15</v>
      </c>
      <c r="C2" s="2">
        <v>-4.2638342911877049E-2</v>
      </c>
      <c r="D2" s="2">
        <v>-1.1221391639818858E-2</v>
      </c>
      <c r="E2" s="2">
        <v>-2.267148666045354E-2</v>
      </c>
      <c r="F2" s="2">
        <v>9.3649253945133869E-3</v>
      </c>
      <c r="R2" s="11"/>
      <c r="S2" s="8"/>
      <c r="T2" s="8" t="s">
        <v>2</v>
      </c>
      <c r="U2" s="8" t="s">
        <v>3</v>
      </c>
      <c r="V2" s="8" t="s">
        <v>4</v>
      </c>
      <c r="W2" s="4"/>
      <c r="X2" s="4"/>
      <c r="Y2" s="4"/>
      <c r="Z2" s="4"/>
    </row>
    <row r="3" spans="1:26" ht="12.75" x14ac:dyDescent="0.15">
      <c r="A3" s="2">
        <v>198811</v>
      </c>
      <c r="B3" s="2">
        <v>-14</v>
      </c>
      <c r="C3" s="2">
        <v>3.9064608233733891E-3</v>
      </c>
      <c r="D3" s="2">
        <v>5.3595251368786102E-2</v>
      </c>
      <c r="E3" s="2">
        <v>1.8887027835735412E-2</v>
      </c>
      <c r="F3" s="2">
        <v>-4.746951194784247E-3</v>
      </c>
      <c r="H3" s="5" t="s">
        <v>9</v>
      </c>
      <c r="I3" s="5"/>
      <c r="R3" s="12" t="s">
        <v>41</v>
      </c>
      <c r="S3" s="6" t="s">
        <v>2</v>
      </c>
      <c r="T3" s="9">
        <f>VARP(PortfolioがAだけの場合!$D$2:$D$16)</f>
        <v>8.3460236076574122E-4</v>
      </c>
      <c r="U3" s="9">
        <v>-3.8207865155047431E-5</v>
      </c>
      <c r="V3" s="9">
        <v>-4.4593206421227088E-5</v>
      </c>
    </row>
    <row r="4" spans="1:26" ht="12.75" x14ac:dyDescent="0.15">
      <c r="A4" s="2">
        <v>198812</v>
      </c>
      <c r="B4" s="2">
        <v>-13</v>
      </c>
      <c r="C4" s="2">
        <v>5.3712403737495813E-2</v>
      </c>
      <c r="D4" s="2">
        <v>2.506106276108561E-2</v>
      </c>
      <c r="E4" s="2">
        <v>-3.4525925032944473E-2</v>
      </c>
      <c r="F4" s="2">
        <v>4.0644653342414704E-2</v>
      </c>
      <c r="H4" s="6" t="s">
        <v>10</v>
      </c>
      <c r="I4" s="6">
        <v>0.51108050186352072</v>
      </c>
      <c r="R4" s="42"/>
      <c r="S4" s="6" t="s">
        <v>3</v>
      </c>
      <c r="T4" s="9">
        <v>-3.8207865155047431E-5</v>
      </c>
      <c r="U4" s="9">
        <f>VARP(PortfolioがAだけの場合!$E$2:$E$16)</f>
        <v>7.8331403514622676E-4</v>
      </c>
      <c r="V4" s="9">
        <v>1.4381635611281006E-4</v>
      </c>
    </row>
    <row r="5" spans="1:26" ht="13.5" thickBot="1" x14ac:dyDescent="0.2">
      <c r="A5" s="2">
        <v>198901</v>
      </c>
      <c r="B5" s="2">
        <v>-12</v>
      </c>
      <c r="C5" s="2">
        <v>3.5330078740157853E-2</v>
      </c>
      <c r="D5" s="2">
        <v>4.0155507605433266E-2</v>
      </c>
      <c r="E5" s="2">
        <v>6.2071992993196233E-2</v>
      </c>
      <c r="F5" s="2">
        <v>4.2023543747086778E-2</v>
      </c>
      <c r="H5" s="6" t="s">
        <v>11</v>
      </c>
      <c r="I5" s="6">
        <v>0.26120327938506821</v>
      </c>
      <c r="R5" s="43"/>
      <c r="S5" s="7" t="s">
        <v>4</v>
      </c>
      <c r="T5" s="10">
        <v>-4.4593206421227088E-5</v>
      </c>
      <c r="U5" s="10">
        <v>1.4381635611281006E-4</v>
      </c>
      <c r="V5" s="10">
        <f>VARP(PortfolioがAだけの場合!$F$2:$F$16)</f>
        <v>4.1772880799923487E-4</v>
      </c>
    </row>
    <row r="6" spans="1:26" ht="13.5" thickBot="1" x14ac:dyDescent="0.2">
      <c r="A6" s="2">
        <v>198902</v>
      </c>
      <c r="B6" s="2">
        <v>-11</v>
      </c>
      <c r="C6" s="2">
        <v>-3.8257575757575726E-2</v>
      </c>
      <c r="D6" s="2">
        <v>-1.4401976659427461E-2</v>
      </c>
      <c r="E6" s="2">
        <v>-1.3749262455477505E-2</v>
      </c>
      <c r="F6" s="2">
        <v>5.7600043669367353E-4</v>
      </c>
      <c r="H6" s="6" t="s">
        <v>12</v>
      </c>
      <c r="I6" s="6">
        <v>5.9713264671904985E-2</v>
      </c>
      <c r="L6" s="2" t="s">
        <v>63</v>
      </c>
      <c r="R6" s="43"/>
    </row>
    <row r="7" spans="1:26" ht="12.75" x14ac:dyDescent="0.15">
      <c r="A7" s="2">
        <v>198903</v>
      </c>
      <c r="B7" s="2">
        <v>-10</v>
      </c>
      <c r="C7" s="2">
        <v>-1.5920539215686345E-2</v>
      </c>
      <c r="D7" s="2">
        <v>4.4371701745311931E-3</v>
      </c>
      <c r="E7" s="2">
        <v>1.0732007772332476E-2</v>
      </c>
      <c r="F7" s="2">
        <v>9.8244730837775286E-3</v>
      </c>
      <c r="H7" s="6" t="s">
        <v>13</v>
      </c>
      <c r="I7" s="6">
        <v>3.5022867775282115E-2</v>
      </c>
      <c r="R7" s="43"/>
      <c r="S7" s="8"/>
      <c r="T7" s="8" t="s">
        <v>2</v>
      </c>
      <c r="U7" s="8" t="s">
        <v>3</v>
      </c>
      <c r="V7" s="8" t="s">
        <v>4</v>
      </c>
    </row>
    <row r="8" spans="1:26" ht="13.5" thickBot="1" x14ac:dyDescent="0.2">
      <c r="A8" s="2">
        <v>198904</v>
      </c>
      <c r="B8" s="2">
        <v>-9</v>
      </c>
      <c r="C8" s="2">
        <v>-4.2579365079157064E-5</v>
      </c>
      <c r="D8" s="2">
        <v>3.3402649233672723E-3</v>
      </c>
      <c r="E8" s="2">
        <v>3.552816896963832E-2</v>
      </c>
      <c r="F8" s="2">
        <v>2.1846856551425251E-2</v>
      </c>
      <c r="H8" s="7" t="s">
        <v>14</v>
      </c>
      <c r="I8" s="20">
        <v>15</v>
      </c>
      <c r="R8" s="12" t="s">
        <v>40</v>
      </c>
      <c r="S8" s="6" t="s">
        <v>2</v>
      </c>
      <c r="T8" s="15">
        <f t="array" ref="T8:V10">MINVERSE(T3:V5)</f>
        <v>1206.0833285723593</v>
      </c>
      <c r="U8" s="15">
        <v>37.565142194701835</v>
      </c>
      <c r="V8" s="15">
        <v>115.81830134400236</v>
      </c>
    </row>
    <row r="9" spans="1:26" ht="12.75" x14ac:dyDescent="0.15">
      <c r="A9" s="2">
        <v>198905</v>
      </c>
      <c r="B9" s="2">
        <v>-8</v>
      </c>
      <c r="C9" s="2">
        <v>7.5020550065876143E-2</v>
      </c>
      <c r="D9" s="2">
        <v>1.4418994951548868E-2</v>
      </c>
      <c r="E9" s="2">
        <v>2.2354722770509088E-2</v>
      </c>
      <c r="F9" s="2">
        <v>2.6895073793568335E-2</v>
      </c>
      <c r="R9" s="43"/>
      <c r="S9" s="6" t="s">
        <v>3</v>
      </c>
      <c r="T9" s="15">
        <v>37.565142194701842</v>
      </c>
      <c r="U9" s="15">
        <v>1363.9378557791338</v>
      </c>
      <c r="V9" s="15">
        <v>-465.56861417778879</v>
      </c>
    </row>
    <row r="10" spans="1:26" ht="13.5" thickBot="1" x14ac:dyDescent="0.2">
      <c r="A10" s="2">
        <v>198906</v>
      </c>
      <c r="B10" s="2">
        <v>-7</v>
      </c>
      <c r="C10" s="2">
        <v>-2.7557084990236437E-2</v>
      </c>
      <c r="D10" s="2">
        <v>-3.6697760256554558E-2</v>
      </c>
      <c r="E10" s="2">
        <v>1.96363736834652E-2</v>
      </c>
      <c r="F10" s="2">
        <v>2.2038863198807976E-3</v>
      </c>
      <c r="H10" s="2" t="s">
        <v>15</v>
      </c>
      <c r="R10" s="43"/>
      <c r="S10" s="7" t="s">
        <v>4</v>
      </c>
      <c r="T10" s="16">
        <v>115.81830134400236</v>
      </c>
      <c r="U10" s="16">
        <v>-465.56861417778879</v>
      </c>
      <c r="V10" s="16">
        <v>2566.5481300315132</v>
      </c>
    </row>
    <row r="11" spans="1:26" ht="12.75" x14ac:dyDescent="0.15">
      <c r="A11" s="2">
        <v>198907</v>
      </c>
      <c r="B11" s="2">
        <v>-6</v>
      </c>
      <c r="C11" s="2">
        <v>7.5460408432146877E-3</v>
      </c>
      <c r="D11" s="2">
        <v>6.9993632426523761E-2</v>
      </c>
      <c r="E11" s="2">
        <v>-2.2337126773788931E-2</v>
      </c>
      <c r="F11" s="2">
        <v>-8.7877557520383946E-3</v>
      </c>
      <c r="H11" s="8"/>
      <c r="I11" s="8" t="s">
        <v>20</v>
      </c>
      <c r="J11" s="8" t="s">
        <v>21</v>
      </c>
      <c r="K11" s="8" t="s">
        <v>22</v>
      </c>
      <c r="L11" s="8" t="s">
        <v>23</v>
      </c>
      <c r="M11" s="8" t="s">
        <v>24</v>
      </c>
      <c r="R11" s="43"/>
    </row>
    <row r="12" spans="1:26" ht="12.75" x14ac:dyDescent="0.15">
      <c r="A12" s="2">
        <v>198908</v>
      </c>
      <c r="B12" s="2">
        <v>-5</v>
      </c>
      <c r="C12" s="2">
        <v>1.152583333333311E-2</v>
      </c>
      <c r="D12" s="2">
        <v>-1.3687004172545071E-2</v>
      </c>
      <c r="E12" s="2">
        <v>5.1037833698368132E-2</v>
      </c>
      <c r="F12" s="2">
        <v>1.0035152420089868E-2</v>
      </c>
      <c r="H12" s="6" t="s">
        <v>16</v>
      </c>
      <c r="I12" s="6">
        <v>3</v>
      </c>
      <c r="J12" s="6">
        <v>4.7703446835502331E-3</v>
      </c>
      <c r="K12" s="6">
        <v>1.5901148945167444E-3</v>
      </c>
      <c r="L12" s="6">
        <v>1.2963584312449006</v>
      </c>
      <c r="M12" s="6">
        <v>0.32439272842084799</v>
      </c>
      <c r="R12" s="23" t="s">
        <v>42</v>
      </c>
      <c r="S12" s="2" t="s">
        <v>35</v>
      </c>
      <c r="T12" s="17">
        <f>AVERAGE(D2:D16)</f>
        <v>1.4781047421315785E-2</v>
      </c>
      <c r="V12" s="23" t="s">
        <v>43</v>
      </c>
      <c r="W12" s="2" t="s">
        <v>35</v>
      </c>
      <c r="X12" s="2" t="s">
        <v>36</v>
      </c>
      <c r="Y12" s="2" t="s">
        <v>37</v>
      </c>
    </row>
    <row r="13" spans="1:26" ht="12.75" x14ac:dyDescent="0.15">
      <c r="A13" s="2">
        <v>198909</v>
      </c>
      <c r="B13" s="2">
        <v>-4</v>
      </c>
      <c r="C13" s="2">
        <v>-1.5616794871794831E-2</v>
      </c>
      <c r="D13" s="2">
        <v>3.4966690250366271E-2</v>
      </c>
      <c r="E13" s="2">
        <v>5.0757282617827672E-2</v>
      </c>
      <c r="F13" s="2">
        <v>1.9072536680852993E-2</v>
      </c>
      <c r="H13" s="6" t="s">
        <v>17</v>
      </c>
      <c r="I13" s="6">
        <v>11</v>
      </c>
      <c r="J13" s="19">
        <v>1.3492613939253842E-2</v>
      </c>
      <c r="K13" s="6">
        <v>1.2266012672048946E-3</v>
      </c>
      <c r="L13" s="6"/>
      <c r="M13" s="6"/>
      <c r="R13" s="43"/>
      <c r="S13" s="2" t="s">
        <v>36</v>
      </c>
      <c r="T13" s="17">
        <f>AVERAGE(E2:E16)</f>
        <v>1.5371801654838719E-2</v>
      </c>
      <c r="W13" s="17">
        <f>T12</f>
        <v>1.4781047421315785E-2</v>
      </c>
      <c r="X13" s="17">
        <f>T13</f>
        <v>1.5371801654838719E-2</v>
      </c>
      <c r="Y13" s="17">
        <f>T14</f>
        <v>9.0785071339417236E-3</v>
      </c>
    </row>
    <row r="14" spans="1:26" ht="13.5" thickBot="1" x14ac:dyDescent="0.2">
      <c r="A14" s="2">
        <v>198910</v>
      </c>
      <c r="B14" s="2">
        <v>-3</v>
      </c>
      <c r="C14" s="2">
        <v>4.2443440337224442E-2</v>
      </c>
      <c r="D14" s="2">
        <v>-9.6740163640190655E-3</v>
      </c>
      <c r="E14" s="2">
        <v>1.9227616250400051E-2</v>
      </c>
      <c r="F14" s="2">
        <v>-1.4526769979337073E-2</v>
      </c>
      <c r="H14" s="7" t="s">
        <v>18</v>
      </c>
      <c r="I14" s="7">
        <v>14</v>
      </c>
      <c r="J14" s="7">
        <v>1.8262958622804075E-2</v>
      </c>
      <c r="K14" s="7"/>
      <c r="L14" s="7"/>
      <c r="M14" s="7"/>
      <c r="R14" s="43"/>
      <c r="S14" s="2" t="s">
        <v>37</v>
      </c>
      <c r="T14" s="17">
        <f>AVERAGE(F2:F16)</f>
        <v>9.0785071339417236E-3</v>
      </c>
    </row>
    <row r="15" spans="1:26" ht="13.5" thickBot="1" x14ac:dyDescent="0.2">
      <c r="A15" s="2">
        <v>198911</v>
      </c>
      <c r="B15" s="2">
        <v>-2</v>
      </c>
      <c r="C15" s="2">
        <v>-3.7759749070631968E-2</v>
      </c>
      <c r="D15" s="2">
        <v>4.6125037583246493E-2</v>
      </c>
      <c r="E15" s="2">
        <v>4.3360798111505734E-3</v>
      </c>
      <c r="F15" s="2">
        <v>-3.8725259199521189E-2</v>
      </c>
      <c r="R15" s="43"/>
    </row>
    <row r="16" spans="1:26" ht="12.75" x14ac:dyDescent="0.15">
      <c r="A16" s="2">
        <v>198912</v>
      </c>
      <c r="B16" s="2">
        <v>-1</v>
      </c>
      <c r="C16" s="2">
        <v>-2.4116932938856316E-2</v>
      </c>
      <c r="D16" s="2">
        <v>1.5304248367212954E-2</v>
      </c>
      <c r="E16" s="2">
        <v>2.929171934262207E-2</v>
      </c>
      <c r="F16" s="2">
        <v>2.0477241364503428E-2</v>
      </c>
      <c r="H16" s="8"/>
      <c r="I16" s="8" t="s">
        <v>25</v>
      </c>
      <c r="J16" s="8" t="s">
        <v>13</v>
      </c>
      <c r="K16" s="8" t="s">
        <v>26</v>
      </c>
      <c r="L16" s="8" t="s">
        <v>27</v>
      </c>
      <c r="M16" s="8" t="s">
        <v>28</v>
      </c>
      <c r="N16" s="8" t="s">
        <v>29</v>
      </c>
      <c r="O16" s="8" t="s">
        <v>30</v>
      </c>
      <c r="P16" s="8" t="s">
        <v>31</v>
      </c>
      <c r="R16" s="41" t="s">
        <v>45</v>
      </c>
      <c r="S16" s="18">
        <f>MMULT(MMULT(W13:Y13,T8:V10),T12:T14)</f>
        <v>0.71553611806617423</v>
      </c>
    </row>
    <row r="17" spans="3:19" ht="12.75" x14ac:dyDescent="0.15">
      <c r="H17" s="6" t="s">
        <v>19</v>
      </c>
      <c r="I17" s="21">
        <v>-1.0086719718365587E-2</v>
      </c>
      <c r="J17" s="6">
        <v>1.184420751916518E-2</v>
      </c>
      <c r="K17" s="22">
        <v>-0.85161626069487617</v>
      </c>
      <c r="L17" s="22">
        <v>0.41258342352106558</v>
      </c>
      <c r="M17" s="6">
        <v>-3.6155644701093947E-2</v>
      </c>
      <c r="N17" s="6">
        <v>1.5982205264362774E-2</v>
      </c>
      <c r="O17" s="6">
        <v>-3.6155644701093947E-2</v>
      </c>
      <c r="P17" s="6">
        <v>1.5982205264362774E-2</v>
      </c>
      <c r="R17" s="43"/>
    </row>
    <row r="18" spans="3:19" ht="12.75" x14ac:dyDescent="0.15">
      <c r="H18" s="6" t="s">
        <v>2</v>
      </c>
      <c r="I18" s="6">
        <v>0.27761924790045461</v>
      </c>
      <c r="J18" s="6">
        <v>0.31404706008086891</v>
      </c>
      <c r="K18" s="6">
        <v>0.8840052437649506</v>
      </c>
      <c r="L18" s="6">
        <v>0.39560407458186453</v>
      </c>
      <c r="M18" s="6">
        <v>-0.41359367090794502</v>
      </c>
      <c r="N18" s="6">
        <v>0.96883216670885419</v>
      </c>
      <c r="O18" s="6">
        <v>-0.41359367090794502</v>
      </c>
      <c r="P18" s="6">
        <v>0.96883216670885419</v>
      </c>
      <c r="R18" s="23" t="s">
        <v>39</v>
      </c>
      <c r="S18" s="24">
        <f>I17^2</f>
        <v>1.0174191467686515E-4</v>
      </c>
    </row>
    <row r="19" spans="3:19" ht="12.75" x14ac:dyDescent="0.15">
      <c r="H19" s="6" t="s">
        <v>3</v>
      </c>
      <c r="I19" s="6">
        <v>3.9298012190036806E-2</v>
      </c>
      <c r="J19" s="6">
        <v>0.33396685487109967</v>
      </c>
      <c r="K19" s="6">
        <v>0.11767039637872015</v>
      </c>
      <c r="L19" s="6">
        <v>0.9084499507002286</v>
      </c>
      <c r="M19" s="6">
        <v>-0.69575807934373146</v>
      </c>
      <c r="N19" s="6">
        <v>0.77435410372380509</v>
      </c>
      <c r="O19" s="6">
        <v>-0.69575807934373146</v>
      </c>
      <c r="P19" s="6">
        <v>0.77435410372380509</v>
      </c>
      <c r="R19" s="43"/>
    </row>
    <row r="20" spans="3:19" ht="13.5" thickBot="1" x14ac:dyDescent="0.2">
      <c r="H20" s="7" t="s">
        <v>4</v>
      </c>
      <c r="I20" s="7">
        <v>0.79500763125207852</v>
      </c>
      <c r="J20" s="7">
        <v>0.45812161330364431</v>
      </c>
      <c r="K20" s="7">
        <v>1.7353637291178079</v>
      </c>
      <c r="L20" s="7">
        <v>0.11056647585402539</v>
      </c>
      <c r="M20" s="7">
        <v>-0.2133112411464827</v>
      </c>
      <c r="N20" s="7">
        <v>1.8033265036506396</v>
      </c>
      <c r="O20" s="7">
        <v>-0.2133112411464827</v>
      </c>
      <c r="P20" s="7">
        <v>1.8033265036506396</v>
      </c>
      <c r="R20" s="23" t="s">
        <v>46</v>
      </c>
      <c r="S20" s="19">
        <f>J13/15</f>
        <v>8.9950759595025618E-4</v>
      </c>
    </row>
    <row r="21" spans="3:19" x14ac:dyDescent="0.15">
      <c r="F21" s="6"/>
    </row>
    <row r="22" spans="3:19" x14ac:dyDescent="0.15">
      <c r="R22" s="25" t="s">
        <v>47</v>
      </c>
      <c r="S22" s="2">
        <v>15</v>
      </c>
    </row>
    <row r="23" spans="3:19" x14ac:dyDescent="0.15">
      <c r="R23" s="25" t="s">
        <v>48</v>
      </c>
      <c r="S23" s="2">
        <v>1</v>
      </c>
    </row>
    <row r="24" spans="3:19" x14ac:dyDescent="0.15">
      <c r="H24" s="2" t="s">
        <v>32</v>
      </c>
      <c r="R24" s="25" t="s">
        <v>49</v>
      </c>
      <c r="S24" s="2">
        <v>3</v>
      </c>
    </row>
    <row r="25" spans="3:19" ht="12.75" thickBot="1" x14ac:dyDescent="0.2"/>
    <row r="26" spans="3:19" x14ac:dyDescent="0.15">
      <c r="H26" s="8" t="s">
        <v>33</v>
      </c>
      <c r="I26" s="8" t="s">
        <v>34</v>
      </c>
      <c r="J26" s="8" t="s">
        <v>17</v>
      </c>
      <c r="R26" s="13" t="s">
        <v>38</v>
      </c>
      <c r="S26" s="2">
        <f>S22-S23-S24</f>
        <v>11</v>
      </c>
    </row>
    <row r="27" spans="3:19" x14ac:dyDescent="0.15">
      <c r="H27" s="6">
        <v>1</v>
      </c>
      <c r="I27" s="6">
        <v>-6.6477512302127841E-3</v>
      </c>
      <c r="J27" s="6">
        <v>-3.5990591681664262E-2</v>
      </c>
    </row>
    <row r="28" spans="3:19" x14ac:dyDescent="0.15">
      <c r="H28" s="6">
        <v>2</v>
      </c>
      <c r="I28" s="6">
        <v>1.7607138827602682E-3</v>
      </c>
      <c r="J28" s="6">
        <v>2.1457469406131208E-3</v>
      </c>
      <c r="R28" s="14" t="s">
        <v>50</v>
      </c>
      <c r="S28" s="27">
        <f>S26*(1+S16)^(-1)*S18*S20^(-1)</f>
        <v>0.72525025547992317</v>
      </c>
    </row>
    <row r="29" spans="3:19" ht="13.5" x14ac:dyDescent="0.15">
      <c r="C29"/>
      <c r="H29" s="6">
        <v>3</v>
      </c>
      <c r="I29" s="6">
        <v>2.7826723030951132E-2</v>
      </c>
      <c r="J29" s="6">
        <v>2.5885680706544682E-2</v>
      </c>
    </row>
    <row r="30" spans="3:19" ht="13.5" x14ac:dyDescent="0.15">
      <c r="E30"/>
      <c r="H30" s="6">
        <v>4</v>
      </c>
      <c r="I30" s="6">
        <v>3.6909566010611843E-2</v>
      </c>
      <c r="J30" s="6">
        <v>-1.57948727045399E-3</v>
      </c>
      <c r="R30" s="25" t="s">
        <v>52</v>
      </c>
      <c r="S30" s="26">
        <f>S28^0.5</f>
        <v>0.85161626069487606</v>
      </c>
    </row>
    <row r="31" spans="3:19" x14ac:dyDescent="0.15">
      <c r="H31" s="6">
        <v>5</v>
      </c>
      <c r="I31" s="6">
        <v>-1.4167379587639108E-2</v>
      </c>
      <c r="J31" s="6">
        <v>-2.4090196169936618E-2</v>
      </c>
      <c r="R31" s="25" t="s">
        <v>51</v>
      </c>
      <c r="S31" s="26">
        <f>1-_xlfn.F.DIST(S28,S23,S26,TRUE)</f>
        <v>0.41258342352106558</v>
      </c>
    </row>
    <row r="32" spans="3:19" x14ac:dyDescent="0.15">
      <c r="H32" s="6">
        <v>6</v>
      </c>
      <c r="I32" s="6">
        <v>-6.2259822481143968E-4</v>
      </c>
      <c r="J32" s="6">
        <v>-1.5297940990874906E-2</v>
      </c>
    </row>
    <row r="33" spans="8:10" x14ac:dyDescent="0.15">
      <c r="H33" s="6">
        <v>7</v>
      </c>
      <c r="I33" s="6">
        <v>9.6052062119589814E-3</v>
      </c>
      <c r="J33" s="6">
        <v>-9.6477855770381385E-3</v>
      </c>
    </row>
    <row r="34" spans="8:10" x14ac:dyDescent="0.15">
      <c r="H34" s="6">
        <v>8</v>
      </c>
      <c r="I34" s="6">
        <v>1.617655589247884E-2</v>
      </c>
      <c r="J34" s="6">
        <v>5.8843994173397307E-2</v>
      </c>
    </row>
    <row r="35" spans="8:10" x14ac:dyDescent="0.15">
      <c r="H35" s="6">
        <v>9</v>
      </c>
      <c r="I35" s="6">
        <v>-1.7750947425323231E-2</v>
      </c>
      <c r="J35" s="6">
        <v>-9.806137564913206E-3</v>
      </c>
    </row>
    <row r="36" spans="8:10" x14ac:dyDescent="0.15">
      <c r="H36" s="6">
        <v>10</v>
      </c>
      <c r="I36" s="6">
        <v>1.4807223090101858E-3</v>
      </c>
      <c r="J36" s="6">
        <v>6.0653185342045019E-3</v>
      </c>
    </row>
    <row r="37" spans="8:10" x14ac:dyDescent="0.15">
      <c r="H37" s="6">
        <v>11</v>
      </c>
      <c r="I37" s="6">
        <v>-3.9027873571771815E-3</v>
      </c>
      <c r="J37" s="6">
        <v>1.5428620690510292E-2</v>
      </c>
    </row>
    <row r="38" spans="8:10" x14ac:dyDescent="0.15">
      <c r="H38" s="6">
        <v>12</v>
      </c>
      <c r="I38" s="6">
        <v>1.6778179050171108E-2</v>
      </c>
      <c r="J38" s="6">
        <v>-3.2394973921965942E-2</v>
      </c>
    </row>
    <row r="39" spans="8:10" x14ac:dyDescent="0.15">
      <c r="H39" s="6">
        <v>13</v>
      </c>
      <c r="I39" s="6">
        <v>-2.3565698758744251E-2</v>
      </c>
      <c r="J39" s="6">
        <v>6.60091390959687E-2</v>
      </c>
    </row>
    <row r="40" spans="8:10" x14ac:dyDescent="0.15">
      <c r="H40" s="6">
        <v>14</v>
      </c>
      <c r="I40" s="6">
        <v>-2.7897998743683025E-2</v>
      </c>
      <c r="J40" s="6">
        <v>-9.8617503269489426E-3</v>
      </c>
    </row>
    <row r="41" spans="8:10" ht="12.75" thickBot="1" x14ac:dyDescent="0.2">
      <c r="H41" s="7">
        <v>15</v>
      </c>
      <c r="I41" s="7">
        <v>1.1592703698586282E-2</v>
      </c>
      <c r="J41" s="7">
        <v>-3.5709636637442602E-2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Equation.DSMT4" shapeId="5131" r:id="rId4">
          <objectPr defaultSize="0" autoPict="0" r:id="rId5">
            <anchor moveWithCells="1" sizeWithCells="1">
              <from>
                <xdr:col>11</xdr:col>
                <xdr:colOff>9525</xdr:colOff>
                <xdr:row>1</xdr:row>
                <xdr:rowOff>28575</xdr:rowOff>
              </from>
              <to>
                <xdr:col>16</xdr:col>
                <xdr:colOff>504825</xdr:colOff>
                <xdr:row>4</xdr:row>
                <xdr:rowOff>95250</xdr:rowOff>
              </to>
            </anchor>
          </objectPr>
        </oleObject>
      </mc:Choice>
      <mc:Fallback>
        <oleObject progId="Equation.DSMT4" shapeId="513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89"/>
  <sheetViews>
    <sheetView zoomScale="90" zoomScaleNormal="90" workbookViewId="0"/>
  </sheetViews>
  <sheetFormatPr defaultRowHeight="12" x14ac:dyDescent="0.15"/>
  <cols>
    <col min="1" max="1" width="6.875" style="2" customWidth="1"/>
    <col min="2" max="2" width="4.625" style="2" customWidth="1"/>
    <col min="3" max="3" width="10.25" style="2" customWidth="1"/>
    <col min="4" max="5" width="11.5" style="2" customWidth="1"/>
    <col min="6" max="8" width="9.125" style="2" bestFit="1" customWidth="1"/>
    <col min="9" max="9" width="4.875" style="2" customWidth="1"/>
    <col min="10" max="13" width="9.125" style="2" bestFit="1" customWidth="1"/>
    <col min="14" max="14" width="4.25" style="2" customWidth="1"/>
    <col min="15" max="19" width="9.125" style="2" bestFit="1" customWidth="1"/>
    <col min="20" max="20" width="9" style="2"/>
    <col min="21" max="21" width="17" style="2" customWidth="1"/>
    <col min="22" max="24" width="9.625" style="2" bestFit="1" customWidth="1"/>
    <col min="25" max="25" width="9.5" style="2" bestFit="1" customWidth="1"/>
    <col min="26" max="28" width="9.125" style="2" bestFit="1" customWidth="1"/>
    <col min="29" max="16384" width="9" style="2"/>
  </cols>
  <sheetData>
    <row r="1" spans="1:29" s="4" customFormat="1" ht="12.75" thickBot="1" x14ac:dyDescent="0.2">
      <c r="A1" s="4" t="s">
        <v>0</v>
      </c>
      <c r="B1" s="4" t="s">
        <v>1</v>
      </c>
      <c r="C1" s="4" t="s">
        <v>5</v>
      </c>
      <c r="D1" s="1" t="s">
        <v>6</v>
      </c>
      <c r="E1" s="1" t="s">
        <v>7</v>
      </c>
      <c r="F1" s="4" t="s">
        <v>2</v>
      </c>
      <c r="G1" s="4" t="s">
        <v>3</v>
      </c>
      <c r="H1" s="4" t="s">
        <v>4</v>
      </c>
      <c r="J1" s="2" t="s">
        <v>8</v>
      </c>
      <c r="K1" s="2"/>
      <c r="L1" s="2"/>
      <c r="M1" s="2"/>
      <c r="N1" s="2"/>
      <c r="O1" s="4" t="s">
        <v>53</v>
      </c>
      <c r="P1" s="2"/>
      <c r="Q1" s="2"/>
      <c r="R1" s="2"/>
      <c r="S1" s="2"/>
      <c r="U1" s="14" t="s">
        <v>44</v>
      </c>
      <c r="V1" s="2"/>
      <c r="W1" s="2"/>
      <c r="X1" s="2"/>
      <c r="Y1" s="2"/>
      <c r="Z1" s="2"/>
      <c r="AA1" s="2"/>
      <c r="AB1" s="2"/>
      <c r="AC1" s="2"/>
    </row>
    <row r="2" spans="1:29" ht="13.5" thickBot="1" x14ac:dyDescent="0.2">
      <c r="A2" s="2">
        <v>198810</v>
      </c>
      <c r="B2" s="2">
        <v>-15</v>
      </c>
      <c r="C2" s="2">
        <v>-4.2638342911877049E-2</v>
      </c>
      <c r="D2" s="3">
        <v>3.5358373015872656E-2</v>
      </c>
      <c r="E2" s="3">
        <v>-8.7273475422426791E-2</v>
      </c>
      <c r="F2" s="2">
        <v>-1.1221391639818858E-2</v>
      </c>
      <c r="G2" s="2">
        <v>-2.267148666045354E-2</v>
      </c>
      <c r="H2" s="2">
        <v>9.3649253945133869E-3</v>
      </c>
      <c r="U2" s="44"/>
      <c r="V2" s="8"/>
      <c r="W2" s="8" t="s">
        <v>2</v>
      </c>
      <c r="X2" s="8" t="s">
        <v>3</v>
      </c>
      <c r="Y2" s="8" t="s">
        <v>4</v>
      </c>
      <c r="Z2" s="4"/>
      <c r="AA2" s="4"/>
      <c r="AB2" s="4"/>
      <c r="AC2" s="4"/>
    </row>
    <row r="3" spans="1:29" ht="12.75" x14ac:dyDescent="0.15">
      <c r="A3" s="2">
        <v>198811</v>
      </c>
      <c r="B3" s="2">
        <v>-14</v>
      </c>
      <c r="C3" s="2">
        <v>3.9064608233733891E-3</v>
      </c>
      <c r="D3" s="3">
        <v>-4.0616666666669996E-3</v>
      </c>
      <c r="E3" s="3">
        <v>-9.0867922948071698E-3</v>
      </c>
      <c r="F3" s="2">
        <v>5.3595251368786102E-2</v>
      </c>
      <c r="G3" s="2">
        <v>1.8887027835735412E-2</v>
      </c>
      <c r="H3" s="2">
        <v>-4.746951194784247E-3</v>
      </c>
      <c r="J3" s="33" t="s">
        <v>9</v>
      </c>
      <c r="K3" s="8" t="s">
        <v>57</v>
      </c>
      <c r="L3" s="8" t="s">
        <v>58</v>
      </c>
      <c r="M3" s="8" t="s">
        <v>61</v>
      </c>
      <c r="N3" s="34"/>
      <c r="U3" s="12" t="s">
        <v>41</v>
      </c>
      <c r="V3" s="6" t="s">
        <v>2</v>
      </c>
      <c r="W3" s="9">
        <f>VARP('PortfolioがA,B,Cの3つの場合'!$F$2:$F$16)</f>
        <v>8.3460236076574122E-4</v>
      </c>
      <c r="X3" s="9">
        <v>-3.8207865155047431E-5</v>
      </c>
      <c r="Y3" s="9">
        <v>-4.4593206421227088E-5</v>
      </c>
    </row>
    <row r="4" spans="1:29" ht="12.75" x14ac:dyDescent="0.15">
      <c r="A4" s="2">
        <v>198812</v>
      </c>
      <c r="B4" s="2">
        <v>-13</v>
      </c>
      <c r="C4" s="2">
        <v>5.3712403737495813E-2</v>
      </c>
      <c r="D4" s="3">
        <v>-8.7978632315522318E-2</v>
      </c>
      <c r="E4" s="3">
        <v>2.1243358585858192E-2</v>
      </c>
      <c r="F4" s="2">
        <v>2.506106276108561E-2</v>
      </c>
      <c r="G4" s="2">
        <v>-3.4525925032944473E-2</v>
      </c>
      <c r="H4" s="2">
        <v>4.0644653342414704E-2</v>
      </c>
      <c r="J4" s="6" t="s">
        <v>10</v>
      </c>
      <c r="K4" s="6">
        <v>0.51108050186352072</v>
      </c>
      <c r="L4" s="6">
        <v>0.16408334053751744</v>
      </c>
      <c r="M4" s="6">
        <v>0.78650037277506168</v>
      </c>
      <c r="N4" s="6"/>
      <c r="U4" s="42"/>
      <c r="V4" s="6" t="s">
        <v>3</v>
      </c>
      <c r="W4" s="9">
        <v>-3.8207865155047431E-5</v>
      </c>
      <c r="X4" s="9">
        <f>VARP('PortfolioがA,B,Cの3つの場合'!$G$2:$G$16)</f>
        <v>7.8331403514622676E-4</v>
      </c>
      <c r="Y4" s="9">
        <v>1.4381635611281006E-4</v>
      </c>
    </row>
    <row r="5" spans="1:29" ht="13.5" thickBot="1" x14ac:dyDescent="0.2">
      <c r="A5" s="2">
        <v>198901</v>
      </c>
      <c r="B5" s="2">
        <v>-12</v>
      </c>
      <c r="C5" s="2">
        <v>3.5330078740157853E-2</v>
      </c>
      <c r="D5" s="3">
        <v>0.12096</v>
      </c>
      <c r="E5" s="3">
        <v>4.522108374384208E-2</v>
      </c>
      <c r="F5" s="2">
        <v>4.0155507605433266E-2</v>
      </c>
      <c r="G5" s="2">
        <v>6.2071992993196233E-2</v>
      </c>
      <c r="H5" s="2">
        <v>4.2023543747086778E-2</v>
      </c>
      <c r="J5" s="6" t="s">
        <v>11</v>
      </c>
      <c r="K5" s="6">
        <v>0.26120327938506821</v>
      </c>
      <c r="L5" s="6">
        <v>2.6923342641950912E-2</v>
      </c>
      <c r="M5" s="6">
        <v>0.61858283637531097</v>
      </c>
      <c r="N5" s="6"/>
      <c r="U5" s="43"/>
      <c r="V5" s="7" t="s">
        <v>4</v>
      </c>
      <c r="W5" s="10">
        <v>-4.4593206421227088E-5</v>
      </c>
      <c r="X5" s="10">
        <v>1.4381635611281006E-4</v>
      </c>
      <c r="Y5" s="10">
        <f>VARP('PortfolioがA,B,Cの3つの場合'!$H$2:$H$16)</f>
        <v>4.1772880799923487E-4</v>
      </c>
    </row>
    <row r="6" spans="1:29" ht="13.5" thickBot="1" x14ac:dyDescent="0.2">
      <c r="A6" s="2">
        <v>198902</v>
      </c>
      <c r="B6" s="2">
        <v>-11</v>
      </c>
      <c r="C6" s="2">
        <v>-3.8257575757575726E-2</v>
      </c>
      <c r="D6" s="3">
        <v>0.1291666666666664</v>
      </c>
      <c r="E6" s="3">
        <v>-6.9894366197183269E-2</v>
      </c>
      <c r="F6" s="2">
        <v>-1.4401976659427461E-2</v>
      </c>
      <c r="G6" s="2">
        <v>-1.3749262455477505E-2</v>
      </c>
      <c r="H6" s="2">
        <v>5.7600043669367353E-4</v>
      </c>
      <c r="J6" s="6" t="s">
        <v>12</v>
      </c>
      <c r="K6" s="6">
        <v>5.9713264671904985E-2</v>
      </c>
      <c r="L6" s="6">
        <v>-0.23846120027388065</v>
      </c>
      <c r="M6" s="6">
        <v>0.51455997356857752</v>
      </c>
      <c r="N6" s="6"/>
      <c r="O6" s="2" t="s">
        <v>62</v>
      </c>
      <c r="U6" s="43"/>
    </row>
    <row r="7" spans="1:29" ht="12.75" x14ac:dyDescent="0.15">
      <c r="A7" s="2">
        <v>198903</v>
      </c>
      <c r="B7" s="2">
        <v>-10</v>
      </c>
      <c r="C7" s="2">
        <v>-1.5920539215686345E-2</v>
      </c>
      <c r="D7" s="3">
        <v>-6.1166176470589277E-3</v>
      </c>
      <c r="E7" s="3">
        <v>-4.5972057310361553E-2</v>
      </c>
      <c r="F7" s="2">
        <v>4.4371701745311931E-3</v>
      </c>
      <c r="G7" s="2">
        <v>1.0732007772332476E-2</v>
      </c>
      <c r="H7" s="2">
        <v>9.8244730837775286E-3</v>
      </c>
      <c r="J7" s="6" t="s">
        <v>13</v>
      </c>
      <c r="K7" s="6">
        <v>3.5022867775282115E-2</v>
      </c>
      <c r="L7" s="6">
        <v>6.2464930448101565E-2</v>
      </c>
      <c r="M7" s="6">
        <v>3.3390564096833927E-2</v>
      </c>
      <c r="N7" s="6"/>
      <c r="U7" s="43"/>
      <c r="V7" s="8"/>
      <c r="W7" s="8" t="s">
        <v>2</v>
      </c>
      <c r="X7" s="8" t="s">
        <v>3</v>
      </c>
      <c r="Y7" s="8" t="s">
        <v>4</v>
      </c>
    </row>
    <row r="8" spans="1:29" ht="13.5" thickBot="1" x14ac:dyDescent="0.2">
      <c r="A8" s="2">
        <v>198904</v>
      </c>
      <c r="B8" s="2">
        <v>-9</v>
      </c>
      <c r="C8" s="2">
        <v>-4.2579365079157064E-5</v>
      </c>
      <c r="D8" s="3">
        <v>-4.0108333333331112E-3</v>
      </c>
      <c r="E8" s="3">
        <v>-3.0326622807017624E-2</v>
      </c>
      <c r="F8" s="2">
        <v>3.3402649233672723E-3</v>
      </c>
      <c r="G8" s="2">
        <v>3.552816896963832E-2</v>
      </c>
      <c r="H8" s="2">
        <v>2.1846856551425251E-2</v>
      </c>
      <c r="J8" s="7" t="s">
        <v>14</v>
      </c>
      <c r="K8" s="20">
        <v>15</v>
      </c>
      <c r="L8" s="7">
        <v>15</v>
      </c>
      <c r="M8" s="7">
        <v>15</v>
      </c>
      <c r="N8" s="6"/>
      <c r="U8" s="12" t="s">
        <v>40</v>
      </c>
      <c r="V8" s="6" t="s">
        <v>2</v>
      </c>
      <c r="W8" s="15">
        <f t="array" ref="W8:Y10">MINVERSE(W3:Y5)</f>
        <v>1206.0833285723593</v>
      </c>
      <c r="X8" s="15">
        <v>37.565142194701835</v>
      </c>
      <c r="Y8" s="15">
        <v>115.81830134400236</v>
      </c>
    </row>
    <row r="9" spans="1:29" ht="12.75" x14ac:dyDescent="0.15">
      <c r="A9" s="2">
        <v>198905</v>
      </c>
      <c r="B9" s="2">
        <v>-8</v>
      </c>
      <c r="C9" s="2">
        <v>7.5020550065876143E-2</v>
      </c>
      <c r="D9" s="3">
        <v>2.2284956140350736E-2</v>
      </c>
      <c r="E9" s="3">
        <v>8.2455653153152939E-2</v>
      </c>
      <c r="F9" s="2">
        <v>1.4418994951548868E-2</v>
      </c>
      <c r="G9" s="2">
        <v>2.2354722770509088E-2</v>
      </c>
      <c r="H9" s="2">
        <v>2.6895073793568335E-2</v>
      </c>
      <c r="L9" s="32"/>
      <c r="M9" s="32"/>
      <c r="N9" s="32"/>
      <c r="U9" s="43"/>
      <c r="V9" s="6" t="s">
        <v>3</v>
      </c>
      <c r="W9" s="15">
        <v>37.565142194701842</v>
      </c>
      <c r="X9" s="15">
        <v>1363.9378557791338</v>
      </c>
      <c r="Y9" s="15">
        <v>-465.56861417778879</v>
      </c>
    </row>
    <row r="10" spans="1:29" ht="13.5" thickBot="1" x14ac:dyDescent="0.2">
      <c r="A10" s="2">
        <v>198906</v>
      </c>
      <c r="B10" s="2">
        <v>-7</v>
      </c>
      <c r="C10" s="2">
        <v>-2.7557084990236437E-2</v>
      </c>
      <c r="D10" s="3">
        <v>-2.9881025641025884E-2</v>
      </c>
      <c r="E10" s="3">
        <v>-6.3941492537313155E-2</v>
      </c>
      <c r="F10" s="2">
        <v>-3.6697760256554558E-2</v>
      </c>
      <c r="G10" s="2">
        <v>1.96363736834652E-2</v>
      </c>
      <c r="H10" s="2">
        <v>2.2038863198807976E-3</v>
      </c>
      <c r="J10" s="2" t="s">
        <v>15</v>
      </c>
      <c r="L10" s="32"/>
      <c r="M10" s="32"/>
      <c r="N10" s="32"/>
      <c r="U10" s="43"/>
      <c r="V10" s="7" t="s">
        <v>4</v>
      </c>
      <c r="W10" s="16">
        <v>115.81830134400236</v>
      </c>
      <c r="X10" s="16">
        <v>-465.56861417778879</v>
      </c>
      <c r="Y10" s="16">
        <v>2566.5481300315132</v>
      </c>
    </row>
    <row r="11" spans="1:29" ht="12.75" x14ac:dyDescent="0.15">
      <c r="A11" s="2">
        <v>198907</v>
      </c>
      <c r="B11" s="2">
        <v>-6</v>
      </c>
      <c r="C11" s="2">
        <v>7.5460408432146877E-3</v>
      </c>
      <c r="D11" s="3">
        <v>8.8462280701749243E-3</v>
      </c>
      <c r="E11" s="3">
        <v>5.3889391534391033E-2</v>
      </c>
      <c r="F11" s="2">
        <v>6.9993632426523761E-2</v>
      </c>
      <c r="G11" s="2">
        <v>-2.2337126773788931E-2</v>
      </c>
      <c r="H11" s="2">
        <v>-8.7877557520383946E-3</v>
      </c>
      <c r="J11" s="8"/>
      <c r="K11" s="8" t="s">
        <v>20</v>
      </c>
      <c r="L11" s="8" t="s">
        <v>20</v>
      </c>
      <c r="M11" s="8" t="s">
        <v>20</v>
      </c>
      <c r="N11" s="35"/>
      <c r="U11" s="43"/>
    </row>
    <row r="12" spans="1:29" ht="12.75" x14ac:dyDescent="0.15">
      <c r="A12" s="2">
        <v>198908</v>
      </c>
      <c r="B12" s="2">
        <v>-5</v>
      </c>
      <c r="C12" s="2">
        <v>1.152583333333311E-2</v>
      </c>
      <c r="D12" s="3">
        <v>-3.0073192640692539E-2</v>
      </c>
      <c r="E12" s="3">
        <v>-3.909916666666681E-2</v>
      </c>
      <c r="F12" s="2">
        <v>-1.3687004172545071E-2</v>
      </c>
      <c r="G12" s="2">
        <v>5.1037833698368132E-2</v>
      </c>
      <c r="H12" s="2">
        <v>1.0035152420089868E-2</v>
      </c>
      <c r="J12" s="6" t="s">
        <v>16</v>
      </c>
      <c r="K12" s="6">
        <v>3</v>
      </c>
      <c r="L12" s="6">
        <v>3</v>
      </c>
      <c r="M12" s="6">
        <v>3</v>
      </c>
      <c r="N12" s="6"/>
      <c r="U12" s="23" t="s">
        <v>42</v>
      </c>
      <c r="V12" s="2" t="s">
        <v>35</v>
      </c>
      <c r="W12" s="17">
        <f>AVERAGE(F2:F16)</f>
        <v>1.4781047421315785E-2</v>
      </c>
      <c r="Y12" s="23" t="s">
        <v>43</v>
      </c>
      <c r="Z12" s="2" t="s">
        <v>35</v>
      </c>
      <c r="AA12" s="2" t="s">
        <v>36</v>
      </c>
      <c r="AB12" s="2" t="s">
        <v>37</v>
      </c>
    </row>
    <row r="13" spans="1:29" ht="12.75" x14ac:dyDescent="0.15">
      <c r="A13" s="2">
        <v>198909</v>
      </c>
      <c r="B13" s="2">
        <v>-4</v>
      </c>
      <c r="C13" s="2">
        <v>-1.5616794871794831E-2</v>
      </c>
      <c r="D13" s="3">
        <v>2.0681666666666782E-2</v>
      </c>
      <c r="E13" s="3">
        <v>-5.7247918694055934E-3</v>
      </c>
      <c r="F13" s="2">
        <v>3.4966690250366271E-2</v>
      </c>
      <c r="G13" s="2">
        <v>5.0757282617827672E-2</v>
      </c>
      <c r="H13" s="2">
        <v>1.9072536680852993E-2</v>
      </c>
      <c r="J13" s="6" t="s">
        <v>17</v>
      </c>
      <c r="K13" s="6">
        <v>11</v>
      </c>
      <c r="L13" s="6">
        <v>11</v>
      </c>
      <c r="M13" s="6">
        <v>11</v>
      </c>
      <c r="N13" s="6"/>
      <c r="U13" s="43"/>
      <c r="V13" s="2" t="s">
        <v>36</v>
      </c>
      <c r="W13" s="17">
        <f>AVERAGE(G2:G16)</f>
        <v>1.5371801654838719E-2</v>
      </c>
      <c r="Z13" s="17">
        <f>W12</f>
        <v>1.4781047421315785E-2</v>
      </c>
      <c r="AA13" s="17">
        <f>W13</f>
        <v>1.5371801654838719E-2</v>
      </c>
      <c r="AB13" s="17">
        <f>W14</f>
        <v>9.0785071339417236E-3</v>
      </c>
    </row>
    <row r="14" spans="1:29" ht="13.5" thickBot="1" x14ac:dyDescent="0.2">
      <c r="A14" s="2">
        <v>198910</v>
      </c>
      <c r="B14" s="2">
        <v>-3</v>
      </c>
      <c r="C14" s="2">
        <v>4.2443440337224442E-2</v>
      </c>
      <c r="D14" s="3">
        <v>-4.2491666666672218E-3</v>
      </c>
      <c r="E14" s="3">
        <v>-3.0290833333333406E-2</v>
      </c>
      <c r="F14" s="2">
        <v>-9.6740163640190655E-3</v>
      </c>
      <c r="G14" s="2">
        <v>1.9227616250400051E-2</v>
      </c>
      <c r="H14" s="2">
        <v>-1.4526769979337073E-2</v>
      </c>
      <c r="J14" s="7" t="s">
        <v>18</v>
      </c>
      <c r="K14" s="7">
        <v>14</v>
      </c>
      <c r="L14" s="7">
        <v>14</v>
      </c>
      <c r="M14" s="7">
        <v>14</v>
      </c>
      <c r="N14" s="6"/>
      <c r="U14" s="43"/>
      <c r="V14" s="2" t="s">
        <v>37</v>
      </c>
      <c r="W14" s="17">
        <f>AVERAGE(H2:H16)</f>
        <v>9.0785071339417236E-3</v>
      </c>
    </row>
    <row r="15" spans="1:29" ht="13.5" thickBot="1" x14ac:dyDescent="0.2">
      <c r="A15" s="2">
        <v>198911</v>
      </c>
      <c r="B15" s="2">
        <v>-2</v>
      </c>
      <c r="C15" s="2">
        <v>-3.7759749070631968E-2</v>
      </c>
      <c r="D15" s="3">
        <v>-4.3024999999997779E-3</v>
      </c>
      <c r="E15" s="3">
        <v>-2.5692874331550888E-2</v>
      </c>
      <c r="F15" s="2">
        <v>4.6125037583246493E-2</v>
      </c>
      <c r="G15" s="2">
        <v>4.3360798111505734E-3</v>
      </c>
      <c r="H15" s="2">
        <v>-3.8725259199521189E-2</v>
      </c>
      <c r="L15" s="32"/>
      <c r="M15" s="32"/>
      <c r="N15" s="32"/>
      <c r="U15" s="43"/>
    </row>
    <row r="16" spans="1:29" ht="12.75" x14ac:dyDescent="0.15">
      <c r="A16" s="2">
        <v>198912</v>
      </c>
      <c r="B16" s="2">
        <v>-1</v>
      </c>
      <c r="C16" s="2">
        <v>-2.4116932938856316E-2</v>
      </c>
      <c r="D16" s="3">
        <v>-4.3637352941176662E-2</v>
      </c>
      <c r="E16" s="3">
        <v>-4.4216666666666666E-3</v>
      </c>
      <c r="F16" s="2">
        <v>1.5304248367212954E-2</v>
      </c>
      <c r="G16" s="2">
        <v>2.929171934262207E-2</v>
      </c>
      <c r="H16" s="2">
        <v>2.0477241364503428E-2</v>
      </c>
      <c r="J16" s="8"/>
      <c r="K16" s="8" t="s">
        <v>25</v>
      </c>
      <c r="L16" s="8" t="s">
        <v>25</v>
      </c>
      <c r="M16" s="8" t="s">
        <v>25</v>
      </c>
      <c r="N16" s="35"/>
      <c r="U16" s="23" t="s">
        <v>45</v>
      </c>
      <c r="V16" s="18">
        <f>MMULT(MMULT(Z13:AB13,W8:Y10),W12:W14)</f>
        <v>0.71553611806617423</v>
      </c>
    </row>
    <row r="17" spans="3:28" ht="12.75" x14ac:dyDescent="0.15">
      <c r="J17" s="6" t="s">
        <v>19</v>
      </c>
      <c r="K17" s="21">
        <v>-1.0086719718365587E-2</v>
      </c>
      <c r="L17" s="21">
        <v>2.4791639739237346E-3</v>
      </c>
      <c r="M17" s="21">
        <v>-4.0536806827480232E-2</v>
      </c>
      <c r="N17" s="6"/>
      <c r="U17" s="43"/>
      <c r="Y17" s="23" t="s">
        <v>64</v>
      </c>
      <c r="Z17" s="37" t="s">
        <v>66</v>
      </c>
      <c r="AA17" s="37" t="s">
        <v>58</v>
      </c>
      <c r="AB17" s="37" t="s">
        <v>61</v>
      </c>
    </row>
    <row r="18" spans="3:28" ht="12.75" x14ac:dyDescent="0.15">
      <c r="J18" s="6" t="s">
        <v>2</v>
      </c>
      <c r="K18" s="6">
        <v>0.27761924790045461</v>
      </c>
      <c r="L18" s="6">
        <v>6.69215605176217E-2</v>
      </c>
      <c r="M18" s="6">
        <v>1.1172809543366509</v>
      </c>
      <c r="N18" s="6"/>
      <c r="U18" s="23" t="s">
        <v>65</v>
      </c>
      <c r="V18" s="37" t="s">
        <v>66</v>
      </c>
      <c r="W18" s="24">
        <f>K17</f>
        <v>-1.0086719718365587E-2</v>
      </c>
      <c r="Z18" s="24">
        <f>K17</f>
        <v>-1.0086719718365587E-2</v>
      </c>
      <c r="AA18" s="24">
        <f t="shared" ref="AA18:AB18" si="0">L17</f>
        <v>2.4791639739237346E-3</v>
      </c>
      <c r="AB18" s="24">
        <f t="shared" si="0"/>
        <v>-4.0536806827480232E-2</v>
      </c>
    </row>
    <row r="19" spans="3:28" ht="12.75" x14ac:dyDescent="0.15">
      <c r="J19" s="6" t="s">
        <v>3</v>
      </c>
      <c r="K19" s="6">
        <v>3.9298012190036806E-2</v>
      </c>
      <c r="L19" s="6">
        <v>0.31581347006597565</v>
      </c>
      <c r="M19" s="6">
        <v>0.12328362424008385</v>
      </c>
      <c r="N19" s="6"/>
      <c r="U19" s="23"/>
      <c r="V19" s="37" t="s">
        <v>58</v>
      </c>
      <c r="W19" s="24">
        <f>L17</f>
        <v>2.4791639739237346E-3</v>
      </c>
    </row>
    <row r="20" spans="3:28" ht="13.5" thickBot="1" x14ac:dyDescent="0.2">
      <c r="J20" s="7" t="s">
        <v>4</v>
      </c>
      <c r="K20" s="7">
        <v>0.79500763125207852</v>
      </c>
      <c r="L20" s="7">
        <v>-1.3639897642221011E-2</v>
      </c>
      <c r="M20" s="7">
        <v>0.90317593231833038</v>
      </c>
      <c r="N20" s="6"/>
      <c r="U20" s="23"/>
      <c r="V20" s="37" t="s">
        <v>61</v>
      </c>
      <c r="W20" s="24">
        <f>M17</f>
        <v>-4.0536806827480232E-2</v>
      </c>
    </row>
    <row r="21" spans="3:28" ht="12.75" x14ac:dyDescent="0.15">
      <c r="H21" s="6"/>
      <c r="U21" s="23"/>
      <c r="V21" s="36"/>
    </row>
    <row r="22" spans="3:28" ht="12.75" x14ac:dyDescent="0.15">
      <c r="U22" s="23" t="s">
        <v>46</v>
      </c>
      <c r="V22" s="47">
        <f t="array" ref="V22:X24">1/V32*Z22:AB24</f>
        <v>8.9950759595025618E-4</v>
      </c>
      <c r="W22" s="47">
        <v>-3.2565665095347522E-4</v>
      </c>
      <c r="X22" s="47">
        <v>6.7196899556787228E-4</v>
      </c>
      <c r="Y22" s="23" t="s">
        <v>70</v>
      </c>
      <c r="Z22" s="50">
        <f t="array" ref="Z22:AB24">MMULT(TRANSPOSE(K27:M41),K27:M41)</f>
        <v>1.3492613939253844E-2</v>
      </c>
      <c r="AA22" s="38">
        <v>-4.8848497643021287E-3</v>
      </c>
      <c r="AB22" s="38">
        <v>1.0079534933518085E-2</v>
      </c>
    </row>
    <row r="23" spans="3:28" ht="12.75" x14ac:dyDescent="0.15">
      <c r="U23" s="23"/>
      <c r="V23" s="47">
        <v>-3.2565665095347522E-4</v>
      </c>
      <c r="W23" s="47">
        <v>2.8613695263165211E-3</v>
      </c>
      <c r="X23" s="47">
        <v>-1.5577009980685777E-4</v>
      </c>
      <c r="Z23" s="38">
        <v>-4.8848497643021287E-3</v>
      </c>
      <c r="AA23" s="50">
        <v>4.2920542894747817E-2</v>
      </c>
      <c r="AB23" s="38">
        <v>-2.3365514971028668E-3</v>
      </c>
    </row>
    <row r="24" spans="3:28" ht="12.75" x14ac:dyDescent="0.15">
      <c r="J24" s="2" t="s">
        <v>32</v>
      </c>
      <c r="U24" s="23"/>
      <c r="V24" s="47">
        <v>6.7196899556787228E-4</v>
      </c>
      <c r="W24" s="47">
        <v>-1.5577009980685777E-4</v>
      </c>
      <c r="X24" s="47">
        <v>8.176151651835018E-4</v>
      </c>
      <c r="Z24" s="38">
        <v>1.0079534933518085E-2</v>
      </c>
      <c r="AA24" s="38">
        <v>-2.3365514971028668E-3</v>
      </c>
      <c r="AB24" s="50">
        <v>1.2264227477752528E-2</v>
      </c>
    </row>
    <row r="25" spans="3:28" ht="13.5" thickBot="1" x14ac:dyDescent="0.2">
      <c r="U25" s="23"/>
      <c r="V25" s="36"/>
    </row>
    <row r="26" spans="3:28" ht="13.5" x14ac:dyDescent="0.15">
      <c r="J26" s="8" t="s">
        <v>33</v>
      </c>
      <c r="K26" s="8" t="s">
        <v>54</v>
      </c>
      <c r="L26" s="30" t="s">
        <v>56</v>
      </c>
      <c r="M26" s="8" t="s">
        <v>60</v>
      </c>
      <c r="N26" s="35"/>
      <c r="U26" s="23" t="s">
        <v>68</v>
      </c>
      <c r="V26" s="47">
        <f t="array" ref="V26:X28">MINVERSE(V22:X24)</f>
        <v>2998.9831865358115</v>
      </c>
      <c r="W26" s="47">
        <v>209.31056846947811</v>
      </c>
      <c r="X26" s="47">
        <v>-2424.8808924615723</v>
      </c>
      <c r="Z26" s="46"/>
      <c r="AA26" s="46"/>
      <c r="AB26" s="46"/>
    </row>
    <row r="27" spans="3:28" ht="12.75" x14ac:dyDescent="0.15">
      <c r="J27" s="6">
        <v>1</v>
      </c>
      <c r="K27" s="39">
        <v>-3.5990591681664262E-2</v>
      </c>
      <c r="L27" s="39">
        <v>4.0917859579265504E-2</v>
      </c>
      <c r="M27" s="39">
        <v>-3.9862373616494237E-2</v>
      </c>
      <c r="N27" s="6"/>
      <c r="U27" s="23"/>
      <c r="V27" s="47">
        <v>209.31056846947808</v>
      </c>
      <c r="W27" s="47">
        <v>367.75426922317109</v>
      </c>
      <c r="X27" s="47">
        <v>-101.9612854369868</v>
      </c>
      <c r="Z27" s="46"/>
      <c r="AA27" s="46"/>
      <c r="AB27" s="46"/>
    </row>
    <row r="28" spans="3:28" ht="12.75" x14ac:dyDescent="0.15">
      <c r="J28" s="6">
        <v>2</v>
      </c>
      <c r="K28" s="39">
        <v>2.1457469406131208E-3</v>
      </c>
      <c r="L28" s="39">
        <v>-1.6157034226969853E-2</v>
      </c>
      <c r="M28" s="39">
        <v>-2.6472068236250902E-2</v>
      </c>
      <c r="N28" s="6"/>
      <c r="U28" s="23"/>
      <c r="V28" s="47">
        <v>-2424.8808924615723</v>
      </c>
      <c r="W28" s="47">
        <v>-101.9612854369868</v>
      </c>
      <c r="X28" s="47">
        <v>3196.5677367097242</v>
      </c>
      <c r="Z28" s="46"/>
      <c r="AA28" s="46"/>
      <c r="AB28" s="46"/>
    </row>
    <row r="29" spans="3:28" ht="13.5" x14ac:dyDescent="0.15">
      <c r="C29"/>
      <c r="J29" s="6">
        <v>3</v>
      </c>
      <c r="K29" s="39">
        <v>2.5885680706544682E-2</v>
      </c>
      <c r="L29" s="39">
        <v>-8.0676780614461943E-2</v>
      </c>
      <c r="M29" s="39">
        <v>1.3271257869540837E-3</v>
      </c>
      <c r="N29" s="6"/>
      <c r="U29" s="23"/>
      <c r="V29" s="36"/>
    </row>
    <row r="30" spans="3:28" ht="13.5" x14ac:dyDescent="0.15">
      <c r="G30"/>
      <c r="J30" s="6">
        <v>4</v>
      </c>
      <c r="K30" s="39">
        <v>-1.57948727045399E-3</v>
      </c>
      <c r="L30" s="39">
        <v>9.6763592127924875E-2</v>
      </c>
      <c r="M30" s="39">
        <v>-4.7142068510503746E-3</v>
      </c>
      <c r="N30" s="6"/>
      <c r="U30" s="23" t="s">
        <v>67</v>
      </c>
      <c r="V30" s="19">
        <f>MMULT(MMULT(Z18:AB18,V26:X28),W18:W20)</f>
        <v>3.587125511547764</v>
      </c>
    </row>
    <row r="31" spans="3:28" ht="12.75" x14ac:dyDescent="0.15">
      <c r="J31" s="6">
        <v>5</v>
      </c>
      <c r="K31" s="39">
        <v>-2.4090196169936618E-2</v>
      </c>
      <c r="L31" s="39">
        <v>0.13200136431924048</v>
      </c>
      <c r="M31" s="39">
        <v>-1.2091675968610952E-2</v>
      </c>
      <c r="N31" s="6"/>
      <c r="U31" s="43"/>
    </row>
    <row r="32" spans="3:28" ht="12.75" x14ac:dyDescent="0.15">
      <c r="J32" s="6">
        <v>6</v>
      </c>
      <c r="K32" s="39">
        <v>-1.5297940990874906E-2</v>
      </c>
      <c r="L32" s="39">
        <v>-1.2148031781448396E-2</v>
      </c>
      <c r="M32" s="39">
        <v>-2.058912466055866E-2</v>
      </c>
      <c r="N32" s="6"/>
      <c r="U32" s="37" t="s">
        <v>47</v>
      </c>
      <c r="V32" s="2">
        <v>15</v>
      </c>
    </row>
    <row r="33" spans="10:22" ht="12.75" x14ac:dyDescent="0.15">
      <c r="J33" s="6">
        <v>7</v>
      </c>
      <c r="K33" s="39">
        <v>-9.6477855770381385E-3</v>
      </c>
      <c r="L33" s="39">
        <v>-1.7635818488696928E-2</v>
      </c>
      <c r="M33" s="39">
        <v>-1.7633426828103836E-2</v>
      </c>
      <c r="N33" s="6"/>
      <c r="O33" s="32"/>
      <c r="P33" s="32"/>
      <c r="Q33" s="32"/>
      <c r="R33" s="32"/>
      <c r="S33" s="32"/>
      <c r="U33" s="37" t="s">
        <v>48</v>
      </c>
      <c r="V33" s="2">
        <v>3</v>
      </c>
    </row>
    <row r="34" spans="10:22" ht="12.75" x14ac:dyDescent="0.15">
      <c r="J34" s="6">
        <v>8</v>
      </c>
      <c r="K34" s="39">
        <v>5.8843994173397307E-2</v>
      </c>
      <c r="L34" s="39">
        <v>1.2147774006280539E-2</v>
      </c>
      <c r="M34" s="39">
        <v>7.9835436950284236E-2</v>
      </c>
      <c r="N34" s="6"/>
      <c r="O34" s="32"/>
      <c r="P34" s="32"/>
      <c r="Q34" s="32"/>
      <c r="R34" s="32"/>
      <c r="S34" s="32"/>
      <c r="U34" s="37" t="s">
        <v>49</v>
      </c>
      <c r="V34" s="2">
        <v>3</v>
      </c>
    </row>
    <row r="35" spans="10:22" ht="12.75" x14ac:dyDescent="0.15">
      <c r="J35" s="6">
        <v>9</v>
      </c>
      <c r="K35" s="39">
        <v>-9.806137564913206E-3</v>
      </c>
      <c r="L35" s="39">
        <v>-3.6075688759748516E-2</v>
      </c>
      <c r="M35" s="39">
        <v>1.318568249531582E-2</v>
      </c>
      <c r="N35" s="6"/>
      <c r="O35" s="32"/>
      <c r="P35" s="32"/>
      <c r="Q35" s="32"/>
      <c r="R35" s="32"/>
      <c r="S35" s="32"/>
      <c r="U35" s="43"/>
    </row>
    <row r="36" spans="10:22" ht="12.75" x14ac:dyDescent="0.15">
      <c r="J36" s="6">
        <v>10</v>
      </c>
      <c r="K36" s="39">
        <v>6.0653185342045019E-3</v>
      </c>
      <c r="L36" s="39">
        <v>8.6174824167426622E-3</v>
      </c>
      <c r="M36" s="39">
        <v>2.6914337364992012E-2</v>
      </c>
      <c r="N36" s="6"/>
      <c r="O36" s="32"/>
      <c r="P36" s="32"/>
      <c r="Q36" s="32"/>
      <c r="R36" s="32"/>
      <c r="S36" s="32"/>
      <c r="U36" s="23" t="s">
        <v>38</v>
      </c>
      <c r="V36" s="2">
        <f>(V32-V33-V34)/V33</f>
        <v>3</v>
      </c>
    </row>
    <row r="37" spans="10:22" ht="12.75" x14ac:dyDescent="0.15">
      <c r="J37" s="6">
        <v>11</v>
      </c>
      <c r="K37" s="39">
        <v>1.5428620690510292E-2</v>
      </c>
      <c r="L37" s="39">
        <v>-4.7617957849676075E-2</v>
      </c>
      <c r="M37" s="39">
        <v>1.3742319900555827E-3</v>
      </c>
      <c r="N37" s="6"/>
      <c r="O37" s="32"/>
      <c r="P37" s="32"/>
      <c r="Q37" s="32"/>
      <c r="R37" s="32"/>
      <c r="S37" s="32"/>
      <c r="U37" s="43"/>
    </row>
    <row r="38" spans="10:22" ht="12.75" x14ac:dyDescent="0.15">
      <c r="J38" s="6">
        <v>12</v>
      </c>
      <c r="K38" s="39">
        <v>-3.2394973921965942E-2</v>
      </c>
      <c r="L38" s="39">
        <v>9.2791108500984293E-5</v>
      </c>
      <c r="M38" s="39">
        <v>-2.7738999950957612E-2</v>
      </c>
      <c r="N38" s="6"/>
      <c r="O38" s="32"/>
      <c r="P38" s="32"/>
      <c r="Q38" s="32"/>
      <c r="R38" s="32"/>
      <c r="S38" s="32"/>
      <c r="U38" s="45" t="s">
        <v>50</v>
      </c>
      <c r="V38" s="27">
        <f>V36*(1+V16)^(-1)*V30</f>
        <v>6.2728941823585593</v>
      </c>
    </row>
    <row r="39" spans="10:22" ht="12.75" x14ac:dyDescent="0.15">
      <c r="J39" s="6">
        <v>13</v>
      </c>
      <c r="K39" s="39">
        <v>6.60091390959687E-2</v>
      </c>
      <c r="L39" s="39">
        <v>-1.2351414233763822E-2</v>
      </c>
      <c r="M39" s="39">
        <v>3.1804346532421271E-2</v>
      </c>
      <c r="N39" s="6"/>
      <c r="O39" s="32"/>
      <c r="P39" s="32"/>
      <c r="Q39" s="32"/>
      <c r="R39" s="32"/>
      <c r="S39" s="32"/>
      <c r="U39" s="43"/>
    </row>
    <row r="40" spans="10:22" ht="12.75" x14ac:dyDescent="0.15">
      <c r="J40" s="6">
        <v>14</v>
      </c>
      <c r="K40" s="39">
        <v>-9.8617503269489426E-3</v>
      </c>
      <c r="L40" s="39">
        <v>-1.1766024451220748E-2</v>
      </c>
      <c r="M40" s="39">
        <v>-2.2495390662105388E-3</v>
      </c>
      <c r="N40" s="6"/>
      <c r="O40" s="32"/>
      <c r="P40" s="32"/>
      <c r="Q40" s="32"/>
      <c r="R40" s="32"/>
      <c r="S40" s="32"/>
      <c r="U40" s="37" t="s">
        <v>69</v>
      </c>
      <c r="V40" s="26">
        <f>1-_xlfn.F.DIST(V38,V33,V36,TRUE)</f>
        <v>8.2891176569181324E-2</v>
      </c>
    </row>
    <row r="41" spans="10:22" ht="12.75" thickBot="1" x14ac:dyDescent="0.2">
      <c r="J41" s="7">
        <v>15</v>
      </c>
      <c r="K41" s="40">
        <v>-3.5709636637442602E-2</v>
      </c>
      <c r="L41" s="40">
        <v>-5.6112113151968804E-2</v>
      </c>
      <c r="M41" s="40">
        <v>-3.089745941785931E-3</v>
      </c>
      <c r="N41" s="6"/>
      <c r="O41" s="32"/>
      <c r="P41" s="32"/>
      <c r="Q41" s="32"/>
      <c r="R41" s="32"/>
      <c r="S41" s="32"/>
    </row>
    <row r="42" spans="10:22" x14ac:dyDescent="0.15">
      <c r="N42" s="32"/>
    </row>
    <row r="43" spans="10:22" x14ac:dyDescent="0.15">
      <c r="N43" s="32"/>
    </row>
    <row r="44" spans="10:22" x14ac:dyDescent="0.15">
      <c r="N44" s="32"/>
    </row>
    <row r="45" spans="10:22" x14ac:dyDescent="0.15">
      <c r="N45" s="32"/>
    </row>
    <row r="46" spans="10:22" x14ac:dyDescent="0.15">
      <c r="N46" s="32"/>
    </row>
    <row r="47" spans="10:22" x14ac:dyDescent="0.15">
      <c r="N47" s="32"/>
    </row>
    <row r="49" spans="1:23" ht="13.5" x14ac:dyDescent="0.15">
      <c r="A49" t="s">
        <v>8</v>
      </c>
      <c r="B49"/>
      <c r="C49"/>
      <c r="D49"/>
      <c r="E49"/>
      <c r="F49"/>
      <c r="G49" s="48"/>
      <c r="H49" t="s">
        <v>8</v>
      </c>
      <c r="I49"/>
      <c r="J49"/>
      <c r="K49"/>
      <c r="L49"/>
      <c r="M49"/>
      <c r="N49" s="48"/>
      <c r="O49" t="s">
        <v>8</v>
      </c>
      <c r="P49"/>
      <c r="Q49"/>
      <c r="R49"/>
      <c r="S49"/>
      <c r="T49"/>
      <c r="U49"/>
      <c r="V49"/>
      <c r="W49"/>
    </row>
    <row r="50" spans="1:23" ht="14.25" thickBot="1" x14ac:dyDescent="0.2">
      <c r="A50"/>
      <c r="B50"/>
      <c r="C50"/>
      <c r="D50"/>
      <c r="E50"/>
      <c r="F50"/>
      <c r="G50" s="48"/>
      <c r="H50"/>
      <c r="I50"/>
      <c r="J50"/>
      <c r="K50"/>
      <c r="L50"/>
      <c r="M50"/>
      <c r="N50" s="48"/>
      <c r="O50"/>
      <c r="P50"/>
      <c r="Q50"/>
      <c r="R50"/>
      <c r="S50"/>
      <c r="T50"/>
      <c r="U50"/>
      <c r="V50"/>
      <c r="W50"/>
    </row>
    <row r="51" spans="1:23" ht="13.5" x14ac:dyDescent="0.15">
      <c r="A51" s="31" t="s">
        <v>9</v>
      </c>
      <c r="B51" s="31"/>
      <c r="C51"/>
      <c r="D51"/>
      <c r="E51"/>
      <c r="F51"/>
      <c r="G51" s="48"/>
      <c r="H51" s="31" t="s">
        <v>9</v>
      </c>
      <c r="I51" s="31"/>
      <c r="J51"/>
      <c r="K51"/>
      <c r="L51"/>
      <c r="M51"/>
      <c r="N51" s="48"/>
      <c r="O51" s="31" t="s">
        <v>9</v>
      </c>
      <c r="P51" s="31"/>
      <c r="Q51"/>
      <c r="R51"/>
      <c r="S51"/>
      <c r="T51"/>
      <c r="U51"/>
      <c r="V51"/>
      <c r="W51"/>
    </row>
    <row r="52" spans="1:23" ht="13.5" x14ac:dyDescent="0.15">
      <c r="A52" s="28" t="s">
        <v>10</v>
      </c>
      <c r="B52" s="28">
        <v>0.51108050186352072</v>
      </c>
      <c r="C52"/>
      <c r="D52"/>
      <c r="E52"/>
      <c r="F52"/>
      <c r="G52" s="48"/>
      <c r="H52" s="28" t="s">
        <v>10</v>
      </c>
      <c r="I52" s="28">
        <v>0.16408334053751744</v>
      </c>
      <c r="J52"/>
      <c r="K52"/>
      <c r="L52"/>
      <c r="M52"/>
      <c r="N52" s="48"/>
      <c r="O52" s="28" t="s">
        <v>10</v>
      </c>
      <c r="P52" s="28">
        <v>0.78650037277506168</v>
      </c>
      <c r="Q52"/>
      <c r="R52"/>
      <c r="S52"/>
      <c r="T52"/>
      <c r="U52"/>
      <c r="V52"/>
      <c r="W52"/>
    </row>
    <row r="53" spans="1:23" ht="13.5" x14ac:dyDescent="0.15">
      <c r="A53" s="28" t="s">
        <v>11</v>
      </c>
      <c r="B53" s="28">
        <v>0.26120327938506821</v>
      </c>
      <c r="C53"/>
      <c r="D53"/>
      <c r="E53"/>
      <c r="F53"/>
      <c r="G53" s="48"/>
      <c r="H53" s="28" t="s">
        <v>11</v>
      </c>
      <c r="I53" s="28">
        <v>2.6923342641950912E-2</v>
      </c>
      <c r="J53"/>
      <c r="K53"/>
      <c r="L53"/>
      <c r="M53"/>
      <c r="N53" s="48"/>
      <c r="O53" s="28" t="s">
        <v>11</v>
      </c>
      <c r="P53" s="28">
        <v>0.61858283637531097</v>
      </c>
      <c r="Q53"/>
      <c r="R53"/>
      <c r="S53"/>
      <c r="T53"/>
      <c r="U53"/>
      <c r="V53"/>
      <c r="W53"/>
    </row>
    <row r="54" spans="1:23" ht="13.5" x14ac:dyDescent="0.15">
      <c r="A54" s="28" t="s">
        <v>12</v>
      </c>
      <c r="B54" s="28">
        <v>5.9713264671904985E-2</v>
      </c>
      <c r="C54"/>
      <c r="D54"/>
      <c r="E54"/>
      <c r="F54"/>
      <c r="G54" s="48"/>
      <c r="H54" s="28" t="s">
        <v>12</v>
      </c>
      <c r="I54" s="28">
        <v>-0.23846120027388065</v>
      </c>
      <c r="J54"/>
      <c r="K54"/>
      <c r="L54"/>
      <c r="M54"/>
      <c r="N54" s="48"/>
      <c r="O54" s="28" t="s">
        <v>12</v>
      </c>
      <c r="P54" s="28">
        <v>0.51455997356857752</v>
      </c>
      <c r="Q54"/>
      <c r="R54"/>
      <c r="S54"/>
      <c r="T54"/>
      <c r="U54"/>
      <c r="V54"/>
      <c r="W54"/>
    </row>
    <row r="55" spans="1:23" ht="13.5" x14ac:dyDescent="0.15">
      <c r="A55" s="28" t="s">
        <v>13</v>
      </c>
      <c r="B55" s="28">
        <v>3.5022867775282115E-2</v>
      </c>
      <c r="C55"/>
      <c r="D55"/>
      <c r="E55"/>
      <c r="F55"/>
      <c r="G55" s="48"/>
      <c r="H55" s="28" t="s">
        <v>13</v>
      </c>
      <c r="I55" s="28">
        <v>6.2464930448101565E-2</v>
      </c>
      <c r="J55"/>
      <c r="K55"/>
      <c r="L55"/>
      <c r="M55"/>
      <c r="N55" s="48"/>
      <c r="O55" s="28" t="s">
        <v>13</v>
      </c>
      <c r="P55" s="28">
        <v>3.3390564096833927E-2</v>
      </c>
      <c r="Q55"/>
      <c r="R55"/>
      <c r="S55"/>
      <c r="T55"/>
      <c r="U55"/>
      <c r="V55"/>
      <c r="W55"/>
    </row>
    <row r="56" spans="1:23" ht="14.25" thickBot="1" x14ac:dyDescent="0.2">
      <c r="A56" s="29" t="s">
        <v>14</v>
      </c>
      <c r="B56" s="29">
        <v>15</v>
      </c>
      <c r="C56"/>
      <c r="D56"/>
      <c r="E56"/>
      <c r="F56"/>
      <c r="G56" s="48"/>
      <c r="H56" s="29" t="s">
        <v>14</v>
      </c>
      <c r="I56" s="29">
        <v>15</v>
      </c>
      <c r="J56"/>
      <c r="K56"/>
      <c r="L56"/>
      <c r="M56"/>
      <c r="N56" s="48"/>
      <c r="O56" s="29" t="s">
        <v>14</v>
      </c>
      <c r="P56" s="29">
        <v>15</v>
      </c>
      <c r="Q56"/>
      <c r="R56"/>
      <c r="S56"/>
      <c r="T56"/>
      <c r="U56"/>
      <c r="V56"/>
      <c r="W56"/>
    </row>
    <row r="57" spans="1:23" ht="13.5" x14ac:dyDescent="0.15">
      <c r="A57"/>
      <c r="B57"/>
      <c r="C57"/>
      <c r="D57"/>
      <c r="E57"/>
      <c r="F57"/>
      <c r="G57" s="48"/>
      <c r="H57"/>
      <c r="I57"/>
      <c r="J57"/>
      <c r="K57"/>
      <c r="L57"/>
      <c r="M57"/>
      <c r="N57" s="48"/>
      <c r="O57"/>
      <c r="P57"/>
      <c r="Q57"/>
      <c r="R57"/>
      <c r="S57"/>
      <c r="T57"/>
      <c r="U57"/>
      <c r="V57"/>
      <c r="W57"/>
    </row>
    <row r="58" spans="1:23" ht="14.25" thickBot="1" x14ac:dyDescent="0.2">
      <c r="A58" t="s">
        <v>15</v>
      </c>
      <c r="B58"/>
      <c r="C58"/>
      <c r="D58"/>
      <c r="E58"/>
      <c r="F58"/>
      <c r="G58" s="48"/>
      <c r="H58" t="s">
        <v>15</v>
      </c>
      <c r="I58"/>
      <c r="J58"/>
      <c r="K58"/>
      <c r="L58"/>
      <c r="M58"/>
      <c r="N58" s="48"/>
      <c r="O58" t="s">
        <v>15</v>
      </c>
      <c r="P58"/>
      <c r="Q58"/>
      <c r="R58"/>
      <c r="S58"/>
      <c r="T58"/>
      <c r="U58"/>
      <c r="V58"/>
      <c r="W58"/>
    </row>
    <row r="59" spans="1:23" ht="13.5" x14ac:dyDescent="0.15">
      <c r="A59" s="30"/>
      <c r="B59" s="30" t="s">
        <v>20</v>
      </c>
      <c r="C59" s="30" t="s">
        <v>21</v>
      </c>
      <c r="D59" s="30" t="s">
        <v>22</v>
      </c>
      <c r="E59" s="30" t="s">
        <v>23</v>
      </c>
      <c r="F59" s="30" t="s">
        <v>24</v>
      </c>
      <c r="G59" s="49"/>
      <c r="H59" s="30"/>
      <c r="I59" s="30" t="s">
        <v>20</v>
      </c>
      <c r="J59" s="30" t="s">
        <v>21</v>
      </c>
      <c r="K59" s="30" t="s">
        <v>22</v>
      </c>
      <c r="L59" s="30" t="s">
        <v>23</v>
      </c>
      <c r="M59" s="30" t="s">
        <v>24</v>
      </c>
      <c r="N59" s="49"/>
      <c r="O59" s="30"/>
      <c r="P59" s="30" t="s">
        <v>20</v>
      </c>
      <c r="Q59" s="30" t="s">
        <v>21</v>
      </c>
      <c r="R59" s="30" t="s">
        <v>22</v>
      </c>
      <c r="S59" s="30" t="s">
        <v>23</v>
      </c>
      <c r="T59" s="30" t="s">
        <v>24</v>
      </c>
      <c r="U59"/>
      <c r="V59"/>
      <c r="W59"/>
    </row>
    <row r="60" spans="1:23" ht="13.5" x14ac:dyDescent="0.15">
      <c r="A60" s="28" t="s">
        <v>16</v>
      </c>
      <c r="B60" s="28">
        <v>3</v>
      </c>
      <c r="C60" s="28">
        <v>4.7703446835502331E-3</v>
      </c>
      <c r="D60" s="28">
        <v>1.5901148945167444E-3</v>
      </c>
      <c r="E60" s="28">
        <v>1.2963584312449006</v>
      </c>
      <c r="F60" s="28">
        <v>0.32439272842084799</v>
      </c>
      <c r="G60" s="28"/>
      <c r="H60" s="28" t="s">
        <v>16</v>
      </c>
      <c r="I60" s="28">
        <v>3</v>
      </c>
      <c r="J60" s="28">
        <v>1.1875369468539732E-3</v>
      </c>
      <c r="K60" s="28">
        <v>3.958456489513244E-4</v>
      </c>
      <c r="L60" s="28">
        <v>0.10145030432495772</v>
      </c>
      <c r="M60" s="28">
        <v>0.95750077651564081</v>
      </c>
      <c r="N60" s="28"/>
      <c r="O60" s="28" t="s">
        <v>16</v>
      </c>
      <c r="P60" s="28">
        <v>3</v>
      </c>
      <c r="Q60" s="28">
        <v>1.9890139570659625E-2</v>
      </c>
      <c r="R60" s="28">
        <v>6.6300465235532083E-3</v>
      </c>
      <c r="S60" s="28">
        <v>5.9466046183000287</v>
      </c>
      <c r="T60" s="28">
        <v>1.1570726458368208E-2</v>
      </c>
      <c r="U60"/>
      <c r="V60"/>
      <c r="W60"/>
    </row>
    <row r="61" spans="1:23" ht="13.5" x14ac:dyDescent="0.15">
      <c r="A61" s="28" t="s">
        <v>17</v>
      </c>
      <c r="B61" s="28">
        <v>11</v>
      </c>
      <c r="C61" s="51">
        <v>1.3492613939253842E-2</v>
      </c>
      <c r="D61" s="28">
        <v>1.2266012672048946E-3</v>
      </c>
      <c r="E61" s="28"/>
      <c r="F61" s="28"/>
      <c r="G61" s="28"/>
      <c r="H61" s="28" t="s">
        <v>17</v>
      </c>
      <c r="I61" s="28">
        <v>11</v>
      </c>
      <c r="J61" s="51">
        <v>4.2920542894747823E-2</v>
      </c>
      <c r="K61" s="28">
        <v>3.9018675358861656E-3</v>
      </c>
      <c r="L61" s="28"/>
      <c r="M61" s="28"/>
      <c r="N61" s="28"/>
      <c r="O61" s="28" t="s">
        <v>17</v>
      </c>
      <c r="P61" s="28">
        <v>11</v>
      </c>
      <c r="Q61" s="51">
        <v>1.2264227477752528E-2</v>
      </c>
      <c r="R61" s="28">
        <v>1.1149297707047751E-3</v>
      </c>
      <c r="S61" s="28"/>
      <c r="T61" s="28"/>
      <c r="U61"/>
      <c r="V61"/>
      <c r="W61"/>
    </row>
    <row r="62" spans="1:23" ht="14.25" thickBot="1" x14ac:dyDescent="0.2">
      <c r="A62" s="29" t="s">
        <v>18</v>
      </c>
      <c r="B62" s="29">
        <v>14</v>
      </c>
      <c r="C62" s="29">
        <v>1.8262958622804075E-2</v>
      </c>
      <c r="D62" s="29"/>
      <c r="E62" s="29"/>
      <c r="F62" s="29"/>
      <c r="G62" s="28"/>
      <c r="H62" s="29" t="s">
        <v>18</v>
      </c>
      <c r="I62" s="29">
        <v>14</v>
      </c>
      <c r="J62" s="29">
        <v>4.4108079841601797E-2</v>
      </c>
      <c r="K62" s="29"/>
      <c r="L62" s="29"/>
      <c r="M62" s="29"/>
      <c r="N62" s="28"/>
      <c r="O62" s="29" t="s">
        <v>18</v>
      </c>
      <c r="P62" s="29">
        <v>14</v>
      </c>
      <c r="Q62" s="29">
        <v>3.2154367048412152E-2</v>
      </c>
      <c r="R62" s="29"/>
      <c r="S62" s="29"/>
      <c r="T62" s="29"/>
      <c r="U62"/>
      <c r="V62"/>
      <c r="W62"/>
    </row>
    <row r="63" spans="1:23" ht="14.25" thickBot="1" x14ac:dyDescent="0.2">
      <c r="A63"/>
      <c r="B63"/>
      <c r="C63"/>
      <c r="D63"/>
      <c r="E63"/>
      <c r="F63"/>
      <c r="G63" s="48"/>
      <c r="H63"/>
      <c r="I63"/>
      <c r="J63"/>
      <c r="K63"/>
      <c r="L63"/>
      <c r="M63"/>
      <c r="N63" s="48"/>
      <c r="O63"/>
      <c r="P63"/>
      <c r="Q63"/>
      <c r="R63"/>
      <c r="S63"/>
      <c r="T63"/>
      <c r="U63"/>
      <c r="V63"/>
      <c r="W63"/>
    </row>
    <row r="64" spans="1:23" ht="13.5" x14ac:dyDescent="0.15">
      <c r="A64" s="30"/>
      <c r="B64" s="30" t="s">
        <v>25</v>
      </c>
      <c r="C64" s="30" t="s">
        <v>13</v>
      </c>
      <c r="D64" s="30" t="s">
        <v>26</v>
      </c>
      <c r="E64" s="30" t="s">
        <v>27</v>
      </c>
      <c r="F64" s="30" t="s">
        <v>28</v>
      </c>
      <c r="G64" s="49"/>
      <c r="H64" s="30"/>
      <c r="I64" s="30" t="s">
        <v>25</v>
      </c>
      <c r="J64" s="30" t="s">
        <v>13</v>
      </c>
      <c r="K64" s="30" t="s">
        <v>26</v>
      </c>
      <c r="L64" s="30" t="s">
        <v>27</v>
      </c>
      <c r="M64" s="30" t="s">
        <v>28</v>
      </c>
      <c r="N64" s="49"/>
      <c r="O64" s="30"/>
      <c r="P64" s="30" t="s">
        <v>25</v>
      </c>
      <c r="Q64" s="30" t="s">
        <v>13</v>
      </c>
      <c r="R64" s="30" t="s">
        <v>26</v>
      </c>
      <c r="S64" s="30" t="s">
        <v>27</v>
      </c>
      <c r="T64" s="30" t="s">
        <v>28</v>
      </c>
      <c r="U64" s="30" t="s">
        <v>29</v>
      </c>
      <c r="V64" s="30" t="s">
        <v>30</v>
      </c>
      <c r="W64" s="30" t="s">
        <v>31</v>
      </c>
    </row>
    <row r="65" spans="1:23" ht="13.5" x14ac:dyDescent="0.15">
      <c r="A65" s="28" t="s">
        <v>19</v>
      </c>
      <c r="B65" s="28">
        <v>-1.0086719718365587E-2</v>
      </c>
      <c r="C65" s="28">
        <v>1.184420751916518E-2</v>
      </c>
      <c r="D65" s="28">
        <v>-0.85161626069487617</v>
      </c>
      <c r="E65" s="28">
        <v>0.41258342352106558</v>
      </c>
      <c r="F65" s="28">
        <v>-3.6155644701093947E-2</v>
      </c>
      <c r="G65" s="28"/>
      <c r="H65" s="28" t="s">
        <v>19</v>
      </c>
      <c r="I65" s="28">
        <v>2.4791639739237346E-3</v>
      </c>
      <c r="J65" s="28">
        <v>2.1124700685410246E-2</v>
      </c>
      <c r="K65" s="28">
        <v>0.11735853732763024</v>
      </c>
      <c r="L65" s="28">
        <v>0.90869137015249113</v>
      </c>
      <c r="M65" s="28">
        <v>-4.401598874604188E-2</v>
      </c>
      <c r="N65" s="28"/>
      <c r="O65" s="28" t="s">
        <v>19</v>
      </c>
      <c r="P65" s="28">
        <v>-4.0536806827480232E-2</v>
      </c>
      <c r="Q65" s="28">
        <v>1.1292186947181017E-2</v>
      </c>
      <c r="R65" s="28">
        <v>-3.5898101065002157</v>
      </c>
      <c r="S65" s="28">
        <v>4.2450354583490882E-3</v>
      </c>
      <c r="T65" s="28">
        <v>-6.5390742723206149E-2</v>
      </c>
      <c r="U65" s="28">
        <v>-1.5682870931754314E-2</v>
      </c>
      <c r="V65" s="28">
        <v>-6.5390742723206149E-2</v>
      </c>
      <c r="W65" s="28">
        <v>-1.5682870931754314E-2</v>
      </c>
    </row>
    <row r="66" spans="1:23" ht="13.5" x14ac:dyDescent="0.15">
      <c r="A66" s="28" t="s">
        <v>2</v>
      </c>
      <c r="B66" s="28">
        <v>0.27761924790045461</v>
      </c>
      <c r="C66" s="28">
        <v>0.31404706008086891</v>
      </c>
      <c r="D66" s="28">
        <v>0.8840052437649506</v>
      </c>
      <c r="E66" s="28">
        <v>0.39560407458186453</v>
      </c>
      <c r="F66" s="28">
        <v>-0.41359367090794502</v>
      </c>
      <c r="G66" s="28"/>
      <c r="H66" s="28" t="s">
        <v>2</v>
      </c>
      <c r="I66" s="28">
        <v>6.69215605176217E-2</v>
      </c>
      <c r="J66" s="28">
        <v>0.56011768914101245</v>
      </c>
      <c r="K66" s="28">
        <v>0.11947767730787352</v>
      </c>
      <c r="L66" s="28">
        <v>0.90705107112700412</v>
      </c>
      <c r="M66" s="28">
        <v>-1.1658891611865683</v>
      </c>
      <c r="N66" s="28"/>
      <c r="O66" s="28" t="s">
        <v>2</v>
      </c>
      <c r="P66" s="28">
        <v>1.1172809543366509</v>
      </c>
      <c r="Q66" s="28">
        <v>0.29941033259570193</v>
      </c>
      <c r="R66" s="28">
        <v>3.7316045329849432</v>
      </c>
      <c r="S66" s="28">
        <v>3.3142008944174631E-3</v>
      </c>
      <c r="T66" s="28">
        <v>0.45828325551540916</v>
      </c>
      <c r="U66" s="28">
        <v>1.7762786531578927</v>
      </c>
      <c r="V66" s="28">
        <v>0.45828325551540916</v>
      </c>
      <c r="W66" s="28">
        <v>1.7762786531578927</v>
      </c>
    </row>
    <row r="67" spans="1:23" ht="13.5" x14ac:dyDescent="0.15">
      <c r="A67" s="28" t="s">
        <v>3</v>
      </c>
      <c r="B67" s="28">
        <v>3.9298012190036806E-2</v>
      </c>
      <c r="C67" s="28">
        <v>0.33396685487109967</v>
      </c>
      <c r="D67" s="28">
        <v>0.11767039637872015</v>
      </c>
      <c r="E67" s="28">
        <v>0.9084499507002286</v>
      </c>
      <c r="F67" s="28">
        <v>-0.69575807934373146</v>
      </c>
      <c r="G67" s="28"/>
      <c r="H67" s="28" t="s">
        <v>3</v>
      </c>
      <c r="I67" s="28">
        <v>0.31581347006597565</v>
      </c>
      <c r="J67" s="28">
        <v>0.59564557920689654</v>
      </c>
      <c r="K67" s="28">
        <v>0.53020366656037643</v>
      </c>
      <c r="L67" s="28">
        <v>0.60650772539369346</v>
      </c>
      <c r="M67" s="28">
        <v>-0.99519361044259225</v>
      </c>
      <c r="N67" s="28"/>
      <c r="O67" s="28" t="s">
        <v>3</v>
      </c>
      <c r="P67" s="28">
        <v>0.12328362424008385</v>
      </c>
      <c r="Q67" s="28">
        <v>0.31840172955972795</v>
      </c>
      <c r="R67" s="28">
        <v>0.38719520905415644</v>
      </c>
      <c r="S67" s="28">
        <v>0.70599812712750976</v>
      </c>
      <c r="T67" s="28">
        <v>-0.57751385746838846</v>
      </c>
      <c r="U67" s="28">
        <v>0.82408110594855621</v>
      </c>
      <c r="V67" s="28">
        <v>-0.57751385746838846</v>
      </c>
      <c r="W67" s="28">
        <v>0.82408110594855621</v>
      </c>
    </row>
    <row r="68" spans="1:23" ht="14.25" thickBot="1" x14ac:dyDescent="0.2">
      <c r="A68" s="29" t="s">
        <v>4</v>
      </c>
      <c r="B68" s="29">
        <v>0.79500763125207852</v>
      </c>
      <c r="C68" s="29">
        <v>0.45812161330364431</v>
      </c>
      <c r="D68" s="29">
        <v>1.7353637291178079</v>
      </c>
      <c r="E68" s="29">
        <v>0.11056647585402539</v>
      </c>
      <c r="F68" s="29">
        <v>-0.2133112411464827</v>
      </c>
      <c r="G68" s="28"/>
      <c r="H68" s="29" t="s">
        <v>4</v>
      </c>
      <c r="I68" s="29">
        <v>-1.3639897642221011E-2</v>
      </c>
      <c r="J68" s="29">
        <v>0.81708142506767378</v>
      </c>
      <c r="K68" s="29">
        <v>-1.6693437427109915E-2</v>
      </c>
      <c r="L68" s="29">
        <v>0.98698012046885597</v>
      </c>
      <c r="M68" s="29">
        <v>-1.812023988802699</v>
      </c>
      <c r="N68" s="28"/>
      <c r="O68" s="29" t="s">
        <v>4</v>
      </c>
      <c r="P68" s="29">
        <v>0.90317593231833038</v>
      </c>
      <c r="Q68" s="29">
        <v>0.43677003240597945</v>
      </c>
      <c r="R68" s="29">
        <v>2.0678523371741422</v>
      </c>
      <c r="S68" s="29">
        <v>6.3006072120109335E-2</v>
      </c>
      <c r="T68" s="29">
        <v>-5.8148427379974388E-2</v>
      </c>
      <c r="U68" s="29">
        <v>1.8645002920166351</v>
      </c>
      <c r="V68" s="29">
        <v>-5.8148427379974388E-2</v>
      </c>
      <c r="W68" s="29">
        <v>1.8645002920166351</v>
      </c>
    </row>
    <row r="69" spans="1:23" ht="13.5" x14ac:dyDescent="0.15">
      <c r="A69"/>
      <c r="B69"/>
      <c r="C69"/>
      <c r="D69"/>
      <c r="E69"/>
      <c r="F69"/>
      <c r="G69" s="48"/>
      <c r="H69"/>
      <c r="I69"/>
      <c r="J69"/>
      <c r="K69"/>
      <c r="L69"/>
      <c r="M69"/>
      <c r="N69" s="48"/>
      <c r="O69"/>
      <c r="P69"/>
      <c r="Q69"/>
      <c r="R69"/>
      <c r="S69"/>
      <c r="T69"/>
      <c r="U69"/>
      <c r="V69"/>
      <c r="W69"/>
    </row>
    <row r="70" spans="1:23" ht="13.5" x14ac:dyDescent="0.15">
      <c r="A70"/>
      <c r="B70"/>
      <c r="C70"/>
      <c r="D70"/>
      <c r="E70"/>
      <c r="F70"/>
      <c r="G70" s="48"/>
      <c r="H70"/>
      <c r="I70"/>
      <c r="J70"/>
      <c r="K70"/>
      <c r="L70"/>
      <c r="M70"/>
      <c r="N70" s="48"/>
      <c r="O70"/>
      <c r="P70"/>
      <c r="Q70"/>
      <c r="R70"/>
      <c r="S70"/>
      <c r="T70"/>
      <c r="U70"/>
      <c r="V70"/>
      <c r="W70"/>
    </row>
    <row r="71" spans="1:23" ht="13.5" x14ac:dyDescent="0.15">
      <c r="A71"/>
      <c r="B71"/>
      <c r="C71"/>
      <c r="D71"/>
      <c r="E71"/>
      <c r="F71"/>
      <c r="G71" s="48"/>
      <c r="H71"/>
      <c r="I71"/>
      <c r="J71"/>
      <c r="K71"/>
      <c r="L71"/>
      <c r="M71"/>
      <c r="N71" s="48"/>
      <c r="O71"/>
      <c r="P71"/>
      <c r="Q71"/>
      <c r="R71"/>
      <c r="S71"/>
      <c r="T71"/>
      <c r="U71"/>
      <c r="V71"/>
      <c r="W71"/>
    </row>
    <row r="72" spans="1:23" ht="13.5" x14ac:dyDescent="0.15">
      <c r="A72" t="s">
        <v>32</v>
      </c>
      <c r="B72"/>
      <c r="C72"/>
      <c r="D72"/>
      <c r="E72"/>
      <c r="F72"/>
      <c r="G72" s="48"/>
      <c r="H72" t="s">
        <v>32</v>
      </c>
      <c r="I72"/>
      <c r="J72"/>
      <c r="K72"/>
      <c r="L72"/>
      <c r="M72"/>
      <c r="N72" s="48"/>
      <c r="O72" t="s">
        <v>32</v>
      </c>
      <c r="P72"/>
      <c r="Q72"/>
      <c r="R72"/>
      <c r="S72"/>
      <c r="T72"/>
      <c r="U72"/>
      <c r="V72"/>
      <c r="W72"/>
    </row>
    <row r="73" spans="1:23" ht="14.25" thickBot="1" x14ac:dyDescent="0.2">
      <c r="A73"/>
      <c r="B73"/>
      <c r="C73"/>
      <c r="D73"/>
      <c r="E73"/>
      <c r="F73"/>
      <c r="G73" s="48"/>
      <c r="H73"/>
      <c r="I73"/>
      <c r="J73"/>
      <c r="K73"/>
      <c r="L73"/>
      <c r="M73"/>
      <c r="N73" s="48"/>
      <c r="O73"/>
      <c r="P73"/>
      <c r="Q73"/>
      <c r="R73"/>
      <c r="S73"/>
      <c r="T73"/>
      <c r="U73"/>
      <c r="V73"/>
      <c r="W73"/>
    </row>
    <row r="74" spans="1:23" ht="13.5" x14ac:dyDescent="0.15">
      <c r="A74" s="30" t="s">
        <v>33</v>
      </c>
      <c r="B74" s="30" t="s">
        <v>34</v>
      </c>
      <c r="C74" s="30" t="s">
        <v>17</v>
      </c>
      <c r="D74"/>
      <c r="E74"/>
      <c r="F74"/>
      <c r="G74" s="48"/>
      <c r="H74" s="30" t="s">
        <v>33</v>
      </c>
      <c r="I74" s="30" t="s">
        <v>55</v>
      </c>
      <c r="J74" s="30" t="s">
        <v>17</v>
      </c>
      <c r="K74"/>
      <c r="L74"/>
      <c r="M74"/>
      <c r="N74" s="48"/>
      <c r="O74" s="30" t="s">
        <v>33</v>
      </c>
      <c r="P74" s="30" t="s">
        <v>59</v>
      </c>
      <c r="Q74" s="30" t="s">
        <v>17</v>
      </c>
      <c r="R74"/>
      <c r="S74"/>
      <c r="T74"/>
      <c r="U74"/>
      <c r="V74"/>
      <c r="W74"/>
    </row>
    <row r="75" spans="1:23" ht="13.5" x14ac:dyDescent="0.15">
      <c r="A75" s="28">
        <v>1</v>
      </c>
      <c r="B75" s="28">
        <v>-6.6477512302127841E-3</v>
      </c>
      <c r="C75" s="28">
        <v>-3.5990591681664262E-2</v>
      </c>
      <c r="D75"/>
      <c r="E75"/>
      <c r="F75"/>
      <c r="G75" s="48"/>
      <c r="H75" s="28">
        <v>1</v>
      </c>
      <c r="I75" s="28">
        <v>-5.559486563392846E-3</v>
      </c>
      <c r="J75" s="28">
        <v>4.0917859579265504E-2</v>
      </c>
      <c r="K75"/>
      <c r="L75"/>
      <c r="M75"/>
      <c r="N75" s="48"/>
      <c r="O75" s="28">
        <v>1</v>
      </c>
      <c r="P75" s="28">
        <v>-4.7411101805932554E-2</v>
      </c>
      <c r="Q75" s="28">
        <v>-3.9862373616494237E-2</v>
      </c>
      <c r="R75"/>
      <c r="S75"/>
      <c r="T75"/>
      <c r="U75"/>
      <c r="V75"/>
      <c r="W75"/>
    </row>
    <row r="76" spans="1:23" ht="13.5" x14ac:dyDescent="0.15">
      <c r="A76" s="28">
        <v>2</v>
      </c>
      <c r="B76" s="28">
        <v>1.7607138827602682E-3</v>
      </c>
      <c r="C76" s="28">
        <v>2.1457469406131208E-3</v>
      </c>
      <c r="D76"/>
      <c r="E76"/>
      <c r="F76"/>
      <c r="G76" s="48"/>
      <c r="H76" s="28">
        <v>2</v>
      </c>
      <c r="I76" s="28">
        <v>1.2095367560302852E-2</v>
      </c>
      <c r="J76" s="28">
        <v>-1.6157034226969853E-2</v>
      </c>
      <c r="K76"/>
      <c r="L76"/>
      <c r="M76"/>
      <c r="N76" s="48"/>
      <c r="O76" s="28">
        <v>2</v>
      </c>
      <c r="P76" s="28">
        <v>1.7385275941443734E-2</v>
      </c>
      <c r="Q76" s="28">
        <v>-2.6472068236250902E-2</v>
      </c>
      <c r="R76"/>
      <c r="S76"/>
      <c r="T76"/>
      <c r="U76"/>
      <c r="V76"/>
      <c r="W76"/>
    </row>
    <row r="77" spans="1:23" ht="13.5" x14ac:dyDescent="0.15">
      <c r="A77" s="28">
        <v>3</v>
      </c>
      <c r="B77" s="28">
        <v>2.7826723030951132E-2</v>
      </c>
      <c r="C77" s="28">
        <v>2.5885680706544682E-2</v>
      </c>
      <c r="D77"/>
      <c r="E77"/>
      <c r="F77"/>
      <c r="G77" s="48"/>
      <c r="H77" s="28">
        <v>3</v>
      </c>
      <c r="I77" s="28">
        <v>-7.3018517010603806E-3</v>
      </c>
      <c r="J77" s="28">
        <v>-8.0676780614461943E-2</v>
      </c>
      <c r="K77"/>
      <c r="L77"/>
      <c r="M77"/>
      <c r="N77" s="48"/>
      <c r="O77" s="28">
        <v>3</v>
      </c>
      <c r="P77" s="28">
        <v>1.9916232798904109E-2</v>
      </c>
      <c r="Q77" s="28">
        <v>1.3271257869540837E-3</v>
      </c>
      <c r="R77"/>
      <c r="S77"/>
      <c r="T77"/>
      <c r="U77"/>
      <c r="V77"/>
      <c r="W77"/>
    </row>
    <row r="78" spans="1:23" ht="13.5" x14ac:dyDescent="0.15">
      <c r="A78" s="28">
        <v>4</v>
      </c>
      <c r="B78" s="28">
        <v>3.6909566010611843E-2</v>
      </c>
      <c r="C78" s="28">
        <v>-1.57948727045399E-3</v>
      </c>
      <c r="D78"/>
      <c r="E78"/>
      <c r="F78"/>
      <c r="G78" s="48"/>
      <c r="H78" s="28">
        <v>4</v>
      </c>
      <c r="I78" s="28">
        <v>2.4196407872075124E-2</v>
      </c>
      <c r="J78" s="28">
        <v>9.6763592127924875E-2</v>
      </c>
      <c r="K78"/>
      <c r="L78"/>
      <c r="M78"/>
      <c r="N78" s="48"/>
      <c r="O78" s="28">
        <v>4</v>
      </c>
      <c r="P78" s="28">
        <v>4.9935290594892455E-2</v>
      </c>
      <c r="Q78" s="28">
        <v>-4.7142068510503746E-3</v>
      </c>
      <c r="R78"/>
      <c r="S78"/>
      <c r="T78"/>
      <c r="U78"/>
      <c r="V78"/>
      <c r="W78"/>
    </row>
    <row r="79" spans="1:23" ht="13.5" x14ac:dyDescent="0.15">
      <c r="A79" s="28">
        <v>5</v>
      </c>
      <c r="B79" s="28">
        <v>-1.4167379587639108E-2</v>
      </c>
      <c r="C79" s="28">
        <v>-2.4090196169936618E-2</v>
      </c>
      <c r="D79"/>
      <c r="E79"/>
      <c r="F79"/>
      <c r="G79" s="48"/>
      <c r="H79" s="28">
        <v>5</v>
      </c>
      <c r="I79" s="28">
        <v>-2.8346976525740791E-3</v>
      </c>
      <c r="J79" s="28">
        <v>0.13200136431924048</v>
      </c>
      <c r="K79"/>
      <c r="L79"/>
      <c r="M79"/>
      <c r="N79" s="48"/>
      <c r="O79" s="28">
        <v>5</v>
      </c>
      <c r="P79" s="28">
        <v>-5.7802690228572318E-2</v>
      </c>
      <c r="Q79" s="28">
        <v>-1.2091675968610952E-2</v>
      </c>
      <c r="R79"/>
      <c r="S79"/>
      <c r="T79"/>
      <c r="U79"/>
      <c r="V79"/>
      <c r="W79"/>
    </row>
    <row r="80" spans="1:23" ht="13.5" x14ac:dyDescent="0.15">
      <c r="A80" s="28">
        <v>6</v>
      </c>
      <c r="B80" s="28">
        <v>-6.2259822481143968E-4</v>
      </c>
      <c r="C80" s="28">
        <v>-1.5297940990874906E-2</v>
      </c>
      <c r="D80"/>
      <c r="E80"/>
      <c r="F80"/>
      <c r="G80" s="48"/>
      <c r="H80" s="28">
        <v>6</v>
      </c>
      <c r="I80" s="28">
        <v>6.0314141343894689E-3</v>
      </c>
      <c r="J80" s="28">
        <v>-1.2148031781448396E-2</v>
      </c>
      <c r="K80"/>
      <c r="L80"/>
      <c r="M80"/>
      <c r="N80" s="48"/>
      <c r="O80" s="28">
        <v>6</v>
      </c>
      <c r="P80" s="28">
        <v>-2.5382932649802892E-2</v>
      </c>
      <c r="Q80" s="28">
        <v>-2.058912466055866E-2</v>
      </c>
      <c r="R80"/>
      <c r="S80"/>
      <c r="T80"/>
      <c r="U80"/>
      <c r="V80"/>
      <c r="W80"/>
    </row>
    <row r="81" spans="1:23" ht="13.5" x14ac:dyDescent="0.15">
      <c r="A81" s="28">
        <v>7</v>
      </c>
      <c r="B81" s="28">
        <v>9.6052062119589814E-3</v>
      </c>
      <c r="C81" s="28">
        <v>-9.6477855770381385E-3</v>
      </c>
      <c r="D81"/>
      <c r="E81"/>
      <c r="F81"/>
      <c r="G81" s="48"/>
      <c r="H81" s="28">
        <v>7</v>
      </c>
      <c r="I81" s="28">
        <v>1.3624985155363818E-2</v>
      </c>
      <c r="J81" s="28">
        <v>-1.7635818488696928E-2</v>
      </c>
      <c r="K81"/>
      <c r="L81"/>
      <c r="M81"/>
      <c r="N81" s="48"/>
      <c r="O81" s="28">
        <v>7</v>
      </c>
      <c r="P81" s="28">
        <v>-1.2693195978913788E-2</v>
      </c>
      <c r="Q81" s="28">
        <v>-1.7633426828103836E-2</v>
      </c>
      <c r="R81"/>
      <c r="S81"/>
      <c r="T81"/>
      <c r="U81"/>
      <c r="V81"/>
      <c r="W81"/>
    </row>
    <row r="82" spans="1:23" ht="13.5" x14ac:dyDescent="0.15">
      <c r="A82" s="28">
        <v>8</v>
      </c>
      <c r="B82" s="28">
        <v>1.617655589247884E-2</v>
      </c>
      <c r="C82" s="28">
        <v>5.8843994173397307E-2</v>
      </c>
      <c r="D82"/>
      <c r="E82"/>
      <c r="F82"/>
      <c r="G82" s="48"/>
      <c r="H82" s="28">
        <v>8</v>
      </c>
      <c r="I82" s="28">
        <v>1.0137182134070197E-2</v>
      </c>
      <c r="J82" s="28">
        <v>1.2147774006280539E-2</v>
      </c>
      <c r="K82"/>
      <c r="L82"/>
      <c r="M82"/>
      <c r="N82" s="48"/>
      <c r="O82" s="28">
        <v>8</v>
      </c>
      <c r="P82" s="28">
        <v>2.6202162028687026E-3</v>
      </c>
      <c r="Q82" s="28">
        <v>7.9835436950284236E-2</v>
      </c>
      <c r="R82"/>
      <c r="S82"/>
      <c r="T82"/>
      <c r="U82"/>
      <c r="V82"/>
      <c r="W82"/>
    </row>
    <row r="83" spans="1:23" ht="13.5" x14ac:dyDescent="0.15">
      <c r="A83" s="28">
        <v>9</v>
      </c>
      <c r="B83" s="28">
        <v>-1.7750947425323231E-2</v>
      </c>
      <c r="C83" s="28">
        <v>-9.806137564913206E-3</v>
      </c>
      <c r="D83"/>
      <c r="E83"/>
      <c r="F83"/>
      <c r="G83" s="48"/>
      <c r="H83" s="28">
        <v>9</v>
      </c>
      <c r="I83" s="28">
        <v>6.1946631187226294E-3</v>
      </c>
      <c r="J83" s="28">
        <v>-3.6075688759748516E-2</v>
      </c>
      <c r="K83"/>
      <c r="L83"/>
      <c r="M83"/>
      <c r="N83" s="48"/>
      <c r="O83" s="28">
        <v>9</v>
      </c>
      <c r="P83" s="28">
        <v>-7.7127175032628975E-2</v>
      </c>
      <c r="Q83" s="28">
        <v>1.318568249531582E-2</v>
      </c>
      <c r="R83"/>
      <c r="S83"/>
      <c r="T83"/>
      <c r="U83"/>
      <c r="V83"/>
      <c r="W83"/>
    </row>
    <row r="84" spans="1:23" ht="13.5" x14ac:dyDescent="0.15">
      <c r="A84" s="28">
        <v>10</v>
      </c>
      <c r="B84" s="28">
        <v>1.4807223090101858E-3</v>
      </c>
      <c r="C84" s="28">
        <v>6.0653185342045019E-3</v>
      </c>
      <c r="D84"/>
      <c r="E84"/>
      <c r="F84"/>
      <c r="G84" s="48"/>
      <c r="H84" s="28">
        <v>10</v>
      </c>
      <c r="I84" s="28">
        <v>2.28745653432262E-4</v>
      </c>
      <c r="J84" s="28">
        <v>8.6174824167426622E-3</v>
      </c>
      <c r="K84"/>
      <c r="L84"/>
      <c r="M84"/>
      <c r="N84" s="48"/>
      <c r="O84" s="28">
        <v>10</v>
      </c>
      <c r="P84" s="28">
        <v>2.6975054169399021E-2</v>
      </c>
      <c r="Q84" s="28">
        <v>2.6914337364992012E-2</v>
      </c>
      <c r="R84"/>
      <c r="S84"/>
      <c r="T84"/>
      <c r="U84"/>
      <c r="V84"/>
      <c r="W84"/>
    </row>
    <row r="85" spans="1:23" ht="13.5" x14ac:dyDescent="0.15">
      <c r="A85" s="28">
        <v>11</v>
      </c>
      <c r="B85" s="28">
        <v>-3.9027873571771815E-3</v>
      </c>
      <c r="C85" s="28">
        <v>1.5428620690510292E-2</v>
      </c>
      <c r="D85"/>
      <c r="E85"/>
      <c r="F85"/>
      <c r="G85" s="48"/>
      <c r="H85" s="28">
        <v>11</v>
      </c>
      <c r="I85" s="28">
        <v>1.7544765208983536E-2</v>
      </c>
      <c r="J85" s="28">
        <v>-4.7617957849676075E-2</v>
      </c>
      <c r="K85"/>
      <c r="L85"/>
      <c r="M85"/>
      <c r="N85" s="48"/>
      <c r="O85" s="28">
        <v>11</v>
      </c>
      <c r="P85" s="28">
        <v>-4.0473398656722392E-2</v>
      </c>
      <c r="Q85" s="28">
        <v>1.3742319900555827E-3</v>
      </c>
      <c r="R85"/>
      <c r="S85"/>
      <c r="T85"/>
      <c r="U85"/>
      <c r="V85"/>
      <c r="W85"/>
    </row>
    <row r="86" spans="1:23" ht="13.5" x14ac:dyDescent="0.15">
      <c r="A86" s="28">
        <v>12</v>
      </c>
      <c r="B86" s="28">
        <v>1.6778179050171108E-2</v>
      </c>
      <c r="C86" s="28">
        <v>-3.2394973921965942E-2</v>
      </c>
      <c r="D86"/>
      <c r="E86"/>
      <c r="F86"/>
      <c r="G86" s="48"/>
      <c r="H86" s="28">
        <v>12</v>
      </c>
      <c r="I86" s="28">
        <v>2.0588875558165798E-2</v>
      </c>
      <c r="J86" s="28">
        <v>9.2791108500984293E-5</v>
      </c>
      <c r="K86"/>
      <c r="L86"/>
      <c r="M86"/>
      <c r="N86" s="48"/>
      <c r="O86" s="28">
        <v>12</v>
      </c>
      <c r="P86" s="28">
        <v>2.2014208081552019E-2</v>
      </c>
      <c r="Q86" s="28">
        <v>-2.7738999950957612E-2</v>
      </c>
      <c r="R86"/>
      <c r="S86"/>
      <c r="T86"/>
      <c r="U86"/>
      <c r="V86"/>
      <c r="W86"/>
    </row>
    <row r="87" spans="1:23" ht="13.5" x14ac:dyDescent="0.15">
      <c r="A87" s="28">
        <v>13</v>
      </c>
      <c r="B87" s="28">
        <v>-2.3565698758744251E-2</v>
      </c>
      <c r="C87" s="28">
        <v>6.60091390959687E-2</v>
      </c>
      <c r="D87"/>
      <c r="E87"/>
      <c r="F87"/>
      <c r="G87" s="48"/>
      <c r="H87" s="28">
        <v>13</v>
      </c>
      <c r="I87" s="28">
        <v>8.1022475670966005E-3</v>
      </c>
      <c r="J87" s="28">
        <v>-1.2351414233763822E-2</v>
      </c>
      <c r="K87"/>
      <c r="L87"/>
      <c r="M87"/>
      <c r="N87" s="48"/>
      <c r="O87" s="28">
        <v>13</v>
      </c>
      <c r="P87" s="28">
        <v>-6.2095179865754677E-2</v>
      </c>
      <c r="Q87" s="28">
        <v>3.1804346532421271E-2</v>
      </c>
      <c r="R87"/>
      <c r="S87"/>
      <c r="T87"/>
      <c r="U87"/>
      <c r="V87"/>
      <c r="W87"/>
    </row>
    <row r="88" spans="1:23" ht="13.5" x14ac:dyDescent="0.15">
      <c r="A88" s="28">
        <v>14</v>
      </c>
      <c r="B88" s="28">
        <v>-2.7897998743683025E-2</v>
      </c>
      <c r="C88" s="28">
        <v>-9.8617503269489426E-3</v>
      </c>
      <c r="D88"/>
      <c r="E88"/>
      <c r="F88"/>
      <c r="G88" s="48"/>
      <c r="H88" s="28">
        <v>14</v>
      </c>
      <c r="I88" s="28">
        <v>7.4635244512209695E-3</v>
      </c>
      <c r="J88" s="28">
        <v>-1.1766024451220748E-2</v>
      </c>
      <c r="K88"/>
      <c r="L88"/>
      <c r="M88"/>
      <c r="N88" s="48"/>
      <c r="O88" s="28">
        <v>14</v>
      </c>
      <c r="P88" s="28">
        <v>-2.344333526534035E-2</v>
      </c>
      <c r="Q88" s="28">
        <v>-2.2495390662105388E-3</v>
      </c>
      <c r="R88"/>
      <c r="S88"/>
      <c r="T88"/>
      <c r="U88"/>
      <c r="V88"/>
      <c r="W88"/>
    </row>
    <row r="89" spans="1:23" ht="14.25" thickBot="1" x14ac:dyDescent="0.2">
      <c r="A89" s="29">
        <v>15</v>
      </c>
      <c r="B89" s="29">
        <v>1.1592703698586282E-2</v>
      </c>
      <c r="C89" s="29">
        <v>-3.5709636637442602E-2</v>
      </c>
      <c r="D89"/>
      <c r="E89"/>
      <c r="F89"/>
      <c r="G89" s="48"/>
      <c r="H89" s="29">
        <v>15</v>
      </c>
      <c r="I89" s="29">
        <v>1.2474760210792144E-2</v>
      </c>
      <c r="J89" s="29">
        <v>-5.6112113151968804E-2</v>
      </c>
      <c r="K89"/>
      <c r="L89"/>
      <c r="M89"/>
      <c r="N89" s="48"/>
      <c r="O89" s="29">
        <v>15</v>
      </c>
      <c r="P89" s="29">
        <v>-1.3319207248807356E-3</v>
      </c>
      <c r="Q89" s="29">
        <v>-3.089745941785931E-3</v>
      </c>
      <c r="R89"/>
      <c r="S89"/>
      <c r="T89"/>
      <c r="U89"/>
      <c r="V89"/>
      <c r="W89"/>
    </row>
  </sheetData>
  <phoneticPr fontId="1"/>
  <pageMargins left="0.7" right="0.7" top="0.75" bottom="0.75" header="0.3" footer="0.3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Equation.DSMT4" shapeId="8193" r:id="rId4">
          <objectPr defaultSize="0" autoPict="0" r:id="rId5">
            <anchor moveWithCells="1" sizeWithCells="1">
              <from>
                <xdr:col>14</xdr:col>
                <xdr:colOff>9525</xdr:colOff>
                <xdr:row>1</xdr:row>
                <xdr:rowOff>28575</xdr:rowOff>
              </from>
              <to>
                <xdr:col>19</xdr:col>
                <xdr:colOff>504825</xdr:colOff>
                <xdr:row>4</xdr:row>
                <xdr:rowOff>95250</xdr:rowOff>
              </to>
            </anchor>
          </objectPr>
        </oleObject>
      </mc:Choice>
      <mc:Fallback>
        <oleObject progId="Equation.DSMT4" shapeId="819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PortfolioがAだけの場合</vt:lpstr>
      <vt:lpstr>PortfolioがA,B,Cの3つの場合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太田浩司</dc:creator>
  <cp:lastModifiedBy>太田浩司</cp:lastModifiedBy>
  <dcterms:created xsi:type="dcterms:W3CDTF">2014-02-22T01:17:00Z</dcterms:created>
  <dcterms:modified xsi:type="dcterms:W3CDTF">2014-05-17T05:39:43Z</dcterms:modified>
</cp:coreProperties>
</file>